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filterPrivacy="1" codeName="ThisWorkbook" autoCompressPictures="0"/>
  <xr:revisionPtr revIDLastSave="0" documentId="13_ncr:1_{7F38478A-3C53-42C7-A382-2C7A6327592B}" xr6:coauthVersionLast="47" xr6:coauthVersionMax="47" xr10:uidLastSave="{00000000-0000-0000-0000-000000000000}"/>
  <bookViews>
    <workbookView xWindow="-120" yWindow="-120" windowWidth="29040" windowHeight="15840" tabRatio="788" firstSheet="2" activeTab="2" xr2:uid="{00000000-000D-0000-FFFF-FFFF00000000}"/>
  </bookViews>
  <sheets>
    <sheet name="Styczeń" sheetId="14" state="hidden" r:id="rId1"/>
    <sheet name="Luty" sheetId="15" state="hidden" r:id="rId2"/>
    <sheet name="March" sheetId="16" r:id="rId3"/>
    <sheet name="April" sheetId="17" r:id="rId4"/>
    <sheet name="May" sheetId="18" r:id="rId5"/>
    <sheet name="June" sheetId="19" r:id="rId6"/>
    <sheet name="Lipiec" sheetId="20" state="hidden" r:id="rId7"/>
    <sheet name="Sierpień" sheetId="21" state="hidden" r:id="rId8"/>
    <sheet name="Wrzesień" sheetId="22" state="hidden" r:id="rId9"/>
    <sheet name="Październik" sheetId="23" state="hidden" r:id="rId10"/>
    <sheet name="Listopad" sheetId="24" state="hidden" r:id="rId11"/>
    <sheet name="Grudzień" sheetId="25" state="hidden" r:id="rId12"/>
  </sheets>
  <definedNames>
    <definedName name="Dni_i_tygodnie">{0,1,2,3,4,5,6} + {0;1;2;3;4;5}*7</definedName>
    <definedName name="Obszar_tytułów_kolumn1..H12.1">Styczeń!$B$3</definedName>
    <definedName name="Obszar_tytułów_kolumn1..H12.10">Październik!$B$3</definedName>
    <definedName name="Obszar_tytułów_kolumn1..H12.11">Listopad!$B$3</definedName>
    <definedName name="Obszar_tytułów_kolumn1..H12.12">Grudzień!$B$3</definedName>
    <definedName name="Obszar_tytułów_kolumn1..H12.2">Luty!$B$3</definedName>
    <definedName name="Obszar_tytułów_kolumn1..H12.3">March!$B$3</definedName>
    <definedName name="Obszar_tytułów_kolumn1..H12.4">April!$B$3</definedName>
    <definedName name="Obszar_tytułów_kolumn1..H12.5">May!$B$3</definedName>
    <definedName name="Obszar_tytułów_kolumn1..H12.6">June!$B$3</definedName>
    <definedName name="Obszar_tytułów_kolumn1..H12.7">Lipiec!$B$3</definedName>
    <definedName name="Obszar_tytułów_kolumn1..H12.8">Sierpień!$B$3</definedName>
    <definedName name="Obszar_tytułów_kolumn1..H12.9">Wrzesień!$B$3</definedName>
    <definedName name="Obszar_tytułów_kolumn2..C14.1">Styczeń!$B$3</definedName>
    <definedName name="Obszar_tytułów_kolumn2..C14.10">Październik!$B$3</definedName>
    <definedName name="Obszar_tytułów_kolumn2..C14.11">Listopad!$B$3</definedName>
    <definedName name="Obszar_tytułów_kolumn2..C14.12">Grudzień!$B$3</definedName>
    <definedName name="Obszar_tytułów_kolumn2..C14.2">Luty!$B$3</definedName>
    <definedName name="Obszar_tytułów_kolumn2..C14.3">March!$B$3</definedName>
    <definedName name="Obszar_tytułów_kolumn2..C14.4">April!$B$3</definedName>
    <definedName name="Obszar_tytułów_kolumn2..C14.5">May!$B$3</definedName>
    <definedName name="Obszar_tytułów_kolumn2..C14.6">June!$B$3</definedName>
    <definedName name="Obszar_tytułów_kolumn2..C14.7">Lipiec!$B$3</definedName>
    <definedName name="Obszar_tytułów_kolumn2..C14.8">Sierpień!$B$3</definedName>
    <definedName name="Obszar_tytułów_kolumn2..C14.9">Wrzesień!$B$3</definedName>
    <definedName name="_xlnm.Print_Area" localSheetId="3">April!$A:$I</definedName>
    <definedName name="_xlnm.Print_Area" localSheetId="11">Grudzień!$A:$I</definedName>
    <definedName name="_xlnm.Print_Area" localSheetId="5">June!$A:$I</definedName>
    <definedName name="_xlnm.Print_Area" localSheetId="6">Lipiec!$A:$I</definedName>
    <definedName name="_xlnm.Print_Area" localSheetId="10">Listopad!$A:$I</definedName>
    <definedName name="_xlnm.Print_Area" localSheetId="1">Luty!$A:$I</definedName>
    <definedName name="_xlnm.Print_Area" localSheetId="2">March!$A:$I</definedName>
    <definedName name="_xlnm.Print_Area" localSheetId="4">May!$A:$I</definedName>
    <definedName name="_xlnm.Print_Area" localSheetId="9">Październik!$A:$I</definedName>
    <definedName name="_xlnm.Print_Area" localSheetId="7">Sierpień!$A:$I</definedName>
    <definedName name="_xlnm.Print_Area" localSheetId="0">Styczeń!$A:$I</definedName>
    <definedName name="_xlnm.Print_Area" localSheetId="8">Wrzesień!$A:$I</definedName>
    <definedName name="Początek_tygodnia">Styczeń!$L$5</definedName>
    <definedName name="Rok_kalendarzowy">Styczeń!$K$5</definedName>
    <definedName name="Wiersz_Tytuł_Region1..K3">Styczeń!$K$4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9" l="1"/>
  <c r="B2" i="18"/>
  <c r="B2" i="17"/>
  <c r="B2" i="16"/>
  <c r="B2" i="25"/>
  <c r="B2" i="24"/>
  <c r="B2" i="23"/>
  <c r="B2" i="22"/>
  <c r="B2" i="21"/>
  <c r="B2" i="20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B14" i="24" a="1"/>
  <c r="C14" i="24" s="1"/>
  <c r="H12" i="24"/>
  <c r="F12" i="24"/>
  <c r="B12" i="24" a="1"/>
  <c r="G12" i="24" s="1"/>
  <c r="H10" i="24"/>
  <c r="F10" i="24"/>
  <c r="D10" i="24"/>
  <c r="B10" i="24" a="1"/>
  <c r="G10" i="24" s="1"/>
  <c r="F8" i="24"/>
  <c r="D8" i="24"/>
  <c r="B8" i="24"/>
  <c r="B8" i="24" a="1"/>
  <c r="G8" i="24" s="1"/>
  <c r="B6" i="24" a="1"/>
  <c r="G6" i="24" s="1"/>
  <c r="B4" i="24"/>
  <c r="B4" i="24" a="1"/>
  <c r="G4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/>
  <c r="B14" i="22" a="1"/>
  <c r="C14" i="22" s="1"/>
  <c r="B12" i="22" a="1"/>
  <c r="G12" i="22" s="1"/>
  <c r="B10" i="22"/>
  <c r="B10" i="22" a="1"/>
  <c r="G10" i="22" s="1"/>
  <c r="H8" i="22"/>
  <c r="B8" i="22" a="1"/>
  <c r="G8" i="22" s="1"/>
  <c r="H6" i="22"/>
  <c r="F6" i="22"/>
  <c r="D6" i="22"/>
  <c r="B6" i="22"/>
  <c r="B6" i="22" a="1"/>
  <c r="G6" i="22" s="1"/>
  <c r="H4" i="22"/>
  <c r="F4" i="22"/>
  <c r="D4" i="22"/>
  <c r="B4" i="22" a="1"/>
  <c r="G4" i="22" s="1"/>
  <c r="B14" i="21" a="1"/>
  <c r="B14" i="21" s="1"/>
  <c r="G12" i="21"/>
  <c r="C12" i="21"/>
  <c r="B12" i="21" a="1"/>
  <c r="B10" i="21" a="1"/>
  <c r="B8" i="21" a="1"/>
  <c r="B6" i="21" a="1"/>
  <c r="H6" i="21" s="1"/>
  <c r="B4" i="21" a="1"/>
  <c r="H4" i="21" s="1"/>
  <c r="B14" i="20"/>
  <c r="B14" i="20" a="1"/>
  <c r="C14" i="20" s="1"/>
  <c r="B12" i="20" a="1"/>
  <c r="G12" i="20" s="1"/>
  <c r="B10" i="20"/>
  <c r="B10" i="20" a="1"/>
  <c r="G10" i="20" s="1"/>
  <c r="B8" i="20" a="1"/>
  <c r="G8" i="20" s="1"/>
  <c r="B6" i="20" a="1"/>
  <c r="G6" i="20" s="1"/>
  <c r="B4" i="20" a="1"/>
  <c r="G4" i="20" s="1"/>
  <c r="B14" i="19" a="1"/>
  <c r="C14" i="19" s="1"/>
  <c r="H12" i="19"/>
  <c r="F12" i="19"/>
  <c r="D12" i="19"/>
  <c r="B12" i="19"/>
  <c r="B12" i="19" a="1"/>
  <c r="G12" i="19" s="1"/>
  <c r="B10" i="19" a="1"/>
  <c r="H10" i="19" s="1"/>
  <c r="B8" i="19" a="1"/>
  <c r="H8" i="19" s="1"/>
  <c r="B6" i="19" a="1"/>
  <c r="H6" i="19" s="1"/>
  <c r="B4" i="19" a="1"/>
  <c r="H4" i="19" s="1"/>
  <c r="B14" i="18"/>
  <c r="B14" i="18" a="1"/>
  <c r="C14" i="18" s="1"/>
  <c r="H12" i="18"/>
  <c r="F12" i="18"/>
  <c r="D12" i="18"/>
  <c r="B12" i="18" a="1"/>
  <c r="G12" i="18" s="1"/>
  <c r="F10" i="18"/>
  <c r="D10" i="18"/>
  <c r="B10" i="18"/>
  <c r="B10" i="18" a="1"/>
  <c r="G10" i="18" s="1"/>
  <c r="B8" i="18" a="1"/>
  <c r="G8" i="18" s="1"/>
  <c r="B6" i="18" a="1"/>
  <c r="G6" i="18" s="1"/>
  <c r="B4" i="18" a="1"/>
  <c r="G4" i="18" s="1"/>
  <c r="B14" i="17" a="1"/>
  <c r="C14" i="17" s="1"/>
  <c r="B12" i="17" a="1"/>
  <c r="G12" i="17" s="1"/>
  <c r="B10" i="17" a="1"/>
  <c r="H10" i="17" s="1"/>
  <c r="B8" i="17" a="1"/>
  <c r="H8" i="17" s="1"/>
  <c r="B6" i="17" a="1"/>
  <c r="H6" i="17" s="1"/>
  <c r="B4" i="17" a="1"/>
  <c r="H4" i="17" s="1"/>
  <c r="B14" i="16" a="1"/>
  <c r="C14" i="16" s="1"/>
  <c r="H12" i="16"/>
  <c r="B12" i="16" a="1"/>
  <c r="G12" i="16" s="1"/>
  <c r="H10" i="16"/>
  <c r="F10" i="16"/>
  <c r="D10" i="16"/>
  <c r="B10" i="16"/>
  <c r="B10" i="16" a="1"/>
  <c r="G10" i="16" s="1"/>
  <c r="B8" i="16" a="1"/>
  <c r="G8" i="16" s="1"/>
  <c r="B6" i="16" a="1"/>
  <c r="H6" i="16" s="1"/>
  <c r="B4" i="16" a="1"/>
  <c r="H4" i="16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4" a="1"/>
  <c r="C14" i="14" s="1"/>
  <c r="F12" i="14"/>
  <c r="D12" i="14"/>
  <c r="B12" i="14"/>
  <c r="B12" i="14" a="1"/>
  <c r="G12" i="14" s="1"/>
  <c r="B10" i="14" a="1"/>
  <c r="G10" i="14" s="1"/>
  <c r="B8" i="14" a="1"/>
  <c r="G8" i="14" s="1"/>
  <c r="H6" i="14"/>
  <c r="B6" i="14" a="1"/>
  <c r="G6" i="14" s="1"/>
  <c r="B4" i="14" a="1"/>
  <c r="H4" i="14" s="1"/>
  <c r="B12" i="17" l="1"/>
  <c r="D12" i="16"/>
  <c r="F12" i="17"/>
  <c r="F10" i="20"/>
  <c r="H12" i="20"/>
  <c r="D8" i="22"/>
  <c r="F10" i="22"/>
  <c r="H12" i="22"/>
  <c r="F4" i="24"/>
  <c r="H6" i="24"/>
  <c r="B12" i="24"/>
  <c r="B8" i="14"/>
  <c r="D10" i="14"/>
  <c r="D6" i="14"/>
  <c r="F8" i="14"/>
  <c r="H10" i="14"/>
  <c r="F6" i="14"/>
  <c r="H8" i="14"/>
  <c r="B14" i="14"/>
  <c r="F12" i="16"/>
  <c r="H12" i="17"/>
  <c r="B12" i="18"/>
  <c r="H10" i="20"/>
  <c r="B4" i="22"/>
  <c r="F8" i="22"/>
  <c r="H10" i="22"/>
  <c r="H4" i="24"/>
  <c r="B10" i="24"/>
  <c r="D12" i="24"/>
  <c r="B10" i="14"/>
  <c r="B14" i="17"/>
  <c r="B12" i="20"/>
  <c r="B12" i="22"/>
  <c r="B6" i="24"/>
  <c r="B14" i="16"/>
  <c r="D12" i="20"/>
  <c r="D6" i="24"/>
  <c r="D12" i="22"/>
  <c r="B6" i="14"/>
  <c r="D8" i="14"/>
  <c r="F10" i="14"/>
  <c r="H12" i="14"/>
  <c r="B12" i="16"/>
  <c r="D12" i="17"/>
  <c r="H10" i="18"/>
  <c r="B14" i="19"/>
  <c r="D10" i="20"/>
  <c r="F12" i="20"/>
  <c r="C14" i="21"/>
  <c r="B8" i="22"/>
  <c r="D10" i="22"/>
  <c r="F12" i="22"/>
  <c r="D4" i="24"/>
  <c r="F6" i="24"/>
  <c r="H8" i="24"/>
  <c r="B14" i="24"/>
  <c r="C4" i="14"/>
  <c r="E4" i="14"/>
  <c r="G4" i="14"/>
  <c r="C6" i="14"/>
  <c r="E6" i="14"/>
  <c r="C8" i="14"/>
  <c r="E8" i="14"/>
  <c r="C10" i="14"/>
  <c r="E10" i="14"/>
  <c r="C12" i="14"/>
  <c r="E12" i="14"/>
  <c r="B4" i="15"/>
  <c r="D4" i="15"/>
  <c r="F4" i="15"/>
  <c r="H4" i="15"/>
  <c r="B6" i="15"/>
  <c r="D6" i="15"/>
  <c r="F6" i="15"/>
  <c r="H6" i="15"/>
  <c r="B8" i="15"/>
  <c r="D8" i="15"/>
  <c r="F8" i="15"/>
  <c r="H8" i="15"/>
  <c r="B10" i="15"/>
  <c r="D10" i="15"/>
  <c r="F10" i="15"/>
  <c r="H10" i="15"/>
  <c r="B12" i="15"/>
  <c r="D12" i="15"/>
  <c r="F12" i="15"/>
  <c r="H12" i="15"/>
  <c r="B14" i="15"/>
  <c r="C4" i="16"/>
  <c r="E4" i="16"/>
  <c r="G4" i="16"/>
  <c r="C6" i="16"/>
  <c r="E6" i="16"/>
  <c r="G6" i="16"/>
  <c r="C8" i="16"/>
  <c r="E8" i="16"/>
  <c r="H8" i="16"/>
  <c r="B4" i="14"/>
  <c r="D4" i="14"/>
  <c r="F4" i="14"/>
  <c r="C4" i="15"/>
  <c r="E4" i="15"/>
  <c r="C6" i="15"/>
  <c r="E6" i="15"/>
  <c r="C8" i="15"/>
  <c r="E8" i="15"/>
  <c r="C10" i="15"/>
  <c r="E10" i="15"/>
  <c r="C12" i="15"/>
  <c r="E12" i="15"/>
  <c r="B4" i="16"/>
  <c r="D4" i="16"/>
  <c r="F4" i="16"/>
  <c r="B6" i="16"/>
  <c r="D6" i="16"/>
  <c r="F6" i="16"/>
  <c r="B8" i="16"/>
  <c r="D8" i="16"/>
  <c r="F8" i="16"/>
  <c r="C4" i="17"/>
  <c r="E4" i="17"/>
  <c r="G4" i="17"/>
  <c r="C6" i="17"/>
  <c r="E6" i="17"/>
  <c r="G6" i="17"/>
  <c r="C8" i="17"/>
  <c r="E8" i="17"/>
  <c r="G8" i="17"/>
  <c r="C10" i="17"/>
  <c r="E10" i="17"/>
  <c r="G10" i="17"/>
  <c r="C12" i="17"/>
  <c r="E12" i="17"/>
  <c r="B4" i="18"/>
  <c r="D4" i="18"/>
  <c r="F4" i="18"/>
  <c r="H4" i="18"/>
  <c r="B6" i="18"/>
  <c r="D6" i="18"/>
  <c r="F6" i="18"/>
  <c r="H6" i="18"/>
  <c r="B8" i="18"/>
  <c r="D8" i="18"/>
  <c r="F8" i="18"/>
  <c r="H8" i="18"/>
  <c r="C4" i="19"/>
  <c r="E4" i="19"/>
  <c r="G4" i="19"/>
  <c r="C6" i="19"/>
  <c r="E6" i="19"/>
  <c r="G6" i="19"/>
  <c r="C8" i="19"/>
  <c r="E8" i="19"/>
  <c r="G8" i="19"/>
  <c r="C10" i="19"/>
  <c r="E10" i="19"/>
  <c r="G10" i="19"/>
  <c r="C12" i="19"/>
  <c r="E12" i="19"/>
  <c r="B4" i="20"/>
  <c r="D4" i="20"/>
  <c r="F4" i="20"/>
  <c r="H4" i="20"/>
  <c r="B6" i="20"/>
  <c r="D6" i="20"/>
  <c r="F6" i="20"/>
  <c r="H6" i="20"/>
  <c r="B8" i="20"/>
  <c r="D8" i="20"/>
  <c r="F8" i="20"/>
  <c r="H8" i="20"/>
  <c r="C4" i="21"/>
  <c r="E4" i="21"/>
  <c r="G4" i="21"/>
  <c r="C6" i="21"/>
  <c r="E6" i="21"/>
  <c r="G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10" i="16"/>
  <c r="E10" i="16"/>
  <c r="C12" i="16"/>
  <c r="E12" i="16"/>
  <c r="B4" i="17"/>
  <c r="D4" i="17"/>
  <c r="F4" i="17"/>
  <c r="B6" i="17"/>
  <c r="D6" i="17"/>
  <c r="F6" i="17"/>
  <c r="B8" i="17"/>
  <c r="D8" i="17"/>
  <c r="F8" i="17"/>
  <c r="B10" i="17"/>
  <c r="D10" i="17"/>
  <c r="F10" i="17"/>
  <c r="C4" i="18"/>
  <c r="E4" i="18"/>
  <c r="C6" i="18"/>
  <c r="E6" i="18"/>
  <c r="C8" i="18"/>
  <c r="E8" i="18"/>
  <c r="C10" i="18"/>
  <c r="E10" i="18"/>
  <c r="C12" i="18"/>
  <c r="E12" i="18"/>
  <c r="B4" i="19"/>
  <c r="D4" i="19"/>
  <c r="F4" i="19"/>
  <c r="B6" i="19"/>
  <c r="D6" i="19"/>
  <c r="F6" i="19"/>
  <c r="B8" i="19"/>
  <c r="D8" i="19"/>
  <c r="F8" i="19"/>
  <c r="B10" i="19"/>
  <c r="D10" i="19"/>
  <c r="F10" i="19"/>
  <c r="C4" i="20"/>
  <c r="E4" i="20"/>
  <c r="C6" i="20"/>
  <c r="E6" i="20"/>
  <c r="C8" i="20"/>
  <c r="E8" i="20"/>
  <c r="C10" i="20"/>
  <c r="E10" i="20"/>
  <c r="C12" i="20"/>
  <c r="E12" i="20"/>
  <c r="B4" i="21"/>
  <c r="D4" i="21"/>
  <c r="F4" i="21"/>
  <c r="B6" i="21"/>
  <c r="D6" i="21"/>
  <c r="F6" i="21"/>
  <c r="B8" i="21"/>
  <c r="D8" i="21"/>
  <c r="G8" i="21"/>
  <c r="C10" i="21"/>
  <c r="G10" i="21"/>
  <c r="G4" i="23"/>
  <c r="E4" i="23"/>
  <c r="C4" i="23"/>
  <c r="H4" i="23"/>
  <c r="F4" i="23"/>
  <c r="D4" i="23"/>
  <c r="B4" i="23"/>
  <c r="C4" i="22"/>
  <c r="E4" i="22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E4" i="24"/>
  <c r="C6" i="24"/>
  <c r="E6" i="24"/>
  <c r="C8" i="24"/>
  <c r="E8" i="24"/>
  <c r="C10" i="24"/>
  <c r="E10" i="24"/>
  <c r="C12" i="24"/>
  <c r="E12" i="24"/>
  <c r="B4" i="25"/>
  <c r="D4" i="25"/>
  <c r="F4" i="25"/>
  <c r="H4" i="25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E4" i="25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25" l="1"/>
  <c r="B3" i="15" l="1"/>
  <c r="G3" i="25" l="1"/>
  <c r="G3" i="24"/>
  <c r="G3" i="23"/>
  <c r="H3" i="22"/>
  <c r="G3" i="21"/>
  <c r="E3" i="20"/>
  <c r="H3" i="15"/>
  <c r="D3" i="25" l="1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<sst xmlns="http://schemas.openxmlformats.org/spreadsheetml/2006/main" count="68" uniqueCount="20">
  <si>
    <t>Uwagi</t>
  </si>
  <si>
    <t xml:space="preserve"> </t>
  </si>
  <si>
    <t>Ustawienia kalendarza</t>
  </si>
  <si>
    <t>Rok</t>
  </si>
  <si>
    <t>Początek tygodnia</t>
  </si>
  <si>
    <t>poniedziałek</t>
  </si>
  <si>
    <t>Uwagi : MCME - Metrology and control in mechanical engineering dr hab. inż. Paweł Olejnik prof. TUL K11 dr hab. inż. Damian Batory prof. TUL K15                                                                                                             FM - Fluid Mechanics dr hab. inż. Krzysztof Sobczak</t>
  </si>
  <si>
    <t xml:space="preserve">MCME - Metrology and control in mechanical engineering dr hab. inż. Paweł Olejnik prof. TUL K11  dr hab. inż. Damian Batory prof. TUL K15                                                                                                             FM - Fluid Mechanics dr hab. inż. Krzysztof Sobczak                                                                                   MSS - Mechanics of Solids and Structures prof. dr hab. inż. Radosław Mania </t>
  </si>
  <si>
    <t>Monday</t>
  </si>
  <si>
    <t>Tuesday</t>
  </si>
  <si>
    <t>Wednesday</t>
  </si>
  <si>
    <t>Thursday</t>
  </si>
  <si>
    <t>Friday</t>
  </si>
  <si>
    <t>Saturday</t>
  </si>
  <si>
    <t>Sunday</t>
  </si>
  <si>
    <r>
      <t>MCME Lecture K15 12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>15</t>
    </r>
    <r>
      <rPr>
        <b/>
        <sz val="7"/>
        <color theme="1" tint="0.14999847407452621"/>
        <rFont val="Century Gothic"/>
        <family val="2"/>
        <charset val="238"/>
        <scheme val="minor"/>
      </rPr>
      <t>-14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 xml:space="preserve">00,                                                     </t>
    </r>
    <r>
      <rPr>
        <b/>
        <sz val="7"/>
        <color theme="1" tint="0.14996795556505021"/>
        <rFont val="Century Gothic"/>
        <family val="2"/>
        <charset val="238"/>
        <scheme val="minor"/>
      </rPr>
      <t xml:space="preserve"> FM Lecture 14</t>
    </r>
    <r>
      <rPr>
        <b/>
        <vertAlign val="superscript"/>
        <sz val="7"/>
        <color theme="1" tint="0.14990691854609822"/>
        <rFont val="Century Gothic"/>
        <family val="2"/>
        <charset val="238"/>
        <scheme val="minor"/>
      </rPr>
      <t>15</t>
    </r>
    <r>
      <rPr>
        <b/>
        <sz val="7"/>
        <color theme="1" tint="0.14996795556505021"/>
        <rFont val="Century Gothic"/>
        <family val="2"/>
        <charset val="238"/>
        <scheme val="minor"/>
      </rPr>
      <t>-16</t>
    </r>
    <r>
      <rPr>
        <b/>
        <vertAlign val="superscript"/>
        <sz val="7"/>
        <color theme="1" tint="0.14993743705557422"/>
        <rFont val="Century Gothic"/>
        <family val="2"/>
        <charset val="238"/>
        <scheme val="minor"/>
      </rPr>
      <t>00</t>
    </r>
    <r>
      <rPr>
        <b/>
        <sz val="7"/>
        <color theme="1" tint="0.14999847407452621"/>
        <rFont val="Century Gothic"/>
        <family val="2"/>
        <charset val="238"/>
        <scheme val="minor"/>
      </rPr>
      <t xml:space="preserve"> (room 10 B13)</t>
    </r>
  </si>
  <si>
    <r>
      <t>MCME Lab K15 12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>15</t>
    </r>
    <r>
      <rPr>
        <b/>
        <sz val="7"/>
        <color theme="1" tint="0.14999847407452621"/>
        <rFont val="Century Gothic"/>
        <family val="2"/>
        <charset val="238"/>
        <scheme val="minor"/>
      </rPr>
      <t>-15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 xml:space="preserve">00,                                   </t>
    </r>
    <r>
      <rPr>
        <b/>
        <sz val="7"/>
        <color theme="1" tint="0.14996795556505021"/>
        <rFont val="Century Gothic"/>
        <family val="2"/>
        <charset val="238"/>
        <scheme val="minor"/>
      </rPr>
      <t xml:space="preserve">    MSS Lecture 15</t>
    </r>
    <r>
      <rPr>
        <b/>
        <vertAlign val="superscript"/>
        <sz val="7"/>
        <color theme="1" tint="0.14993743705557422"/>
        <rFont val="Century Gothic"/>
        <family val="2"/>
        <charset val="238"/>
        <scheme val="minor"/>
      </rPr>
      <t>15</t>
    </r>
    <r>
      <rPr>
        <b/>
        <sz val="7"/>
        <color theme="1" tint="0.14996795556505021"/>
        <rFont val="Century Gothic"/>
        <family val="2"/>
        <charset val="238"/>
        <scheme val="minor"/>
      </rPr>
      <t>-18</t>
    </r>
    <r>
      <rPr>
        <b/>
        <vertAlign val="superscript"/>
        <sz val="7"/>
        <color theme="1" tint="0.14993743705557422"/>
        <rFont val="Century Gothic"/>
        <family val="2"/>
        <charset val="238"/>
        <scheme val="minor"/>
      </rPr>
      <t>00</t>
    </r>
    <r>
      <rPr>
        <b/>
        <sz val="7"/>
        <color theme="1" tint="0.14996795556505021"/>
        <rFont val="Century Gothic"/>
        <family val="2"/>
        <charset val="238"/>
        <scheme val="minor"/>
      </rPr>
      <t xml:space="preserve"> (room 102 A22)      </t>
    </r>
  </si>
  <si>
    <r>
      <t>MCME Lab K11 12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>15</t>
    </r>
    <r>
      <rPr>
        <b/>
        <sz val="7"/>
        <color theme="1" tint="0.14999847407452621"/>
        <rFont val="Century Gothic"/>
        <family val="2"/>
        <charset val="238"/>
        <scheme val="minor"/>
      </rPr>
      <t>-15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 xml:space="preserve">00, </t>
    </r>
    <r>
      <rPr>
        <b/>
        <sz val="7"/>
        <color theme="1" tint="0.14993743705557422"/>
        <rFont val="Century Gothic"/>
        <family val="2"/>
        <charset val="238"/>
        <scheme val="minor"/>
      </rPr>
      <t>(room 2M339 A22b)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 xml:space="preserve">                                           </t>
    </r>
    <r>
      <rPr>
        <b/>
        <sz val="7"/>
        <color theme="1" tint="0.14996795556505021"/>
        <rFont val="Century Gothic"/>
        <family val="2"/>
        <charset val="238"/>
        <scheme val="minor"/>
      </rPr>
      <t xml:space="preserve"> FM Lecture 15</t>
    </r>
    <r>
      <rPr>
        <b/>
        <vertAlign val="superscript"/>
        <sz val="7"/>
        <color theme="1" tint="0.14990691854609822"/>
        <rFont val="Century Gothic"/>
        <family val="2"/>
        <charset val="238"/>
        <scheme val="minor"/>
      </rPr>
      <t>15</t>
    </r>
    <r>
      <rPr>
        <b/>
        <sz val="7"/>
        <color theme="1" tint="0.14996795556505021"/>
        <rFont val="Century Gothic"/>
        <family val="2"/>
        <charset val="238"/>
        <scheme val="minor"/>
      </rPr>
      <t>-17</t>
    </r>
    <r>
      <rPr>
        <b/>
        <vertAlign val="superscript"/>
        <sz val="7"/>
        <color theme="1" tint="0.14993743705557422"/>
        <rFont val="Century Gothic"/>
        <family val="2"/>
        <charset val="238"/>
        <scheme val="minor"/>
      </rPr>
      <t>00</t>
    </r>
    <r>
      <rPr>
        <b/>
        <sz val="7"/>
        <color theme="1" tint="0.14999847407452621"/>
        <rFont val="Century Gothic"/>
        <family val="2"/>
        <charset val="238"/>
        <scheme val="minor"/>
      </rPr>
      <t xml:space="preserve"> (room 10 B13)</t>
    </r>
  </si>
  <si>
    <r>
      <rPr>
        <b/>
        <sz val="7"/>
        <color theme="1" tint="0.14996795556505021"/>
        <rFont val="Century Gothic"/>
        <family val="2"/>
        <charset val="238"/>
        <scheme val="minor"/>
      </rPr>
      <t xml:space="preserve"> FM Lecture 13</t>
    </r>
    <r>
      <rPr>
        <b/>
        <vertAlign val="superscript"/>
        <sz val="7"/>
        <color theme="1" tint="0.14990691854609822"/>
        <rFont val="Century Gothic"/>
        <family val="2"/>
        <charset val="238"/>
        <scheme val="minor"/>
      </rPr>
      <t>15</t>
    </r>
    <r>
      <rPr>
        <b/>
        <sz val="7"/>
        <color theme="1" tint="0.14996795556505021"/>
        <rFont val="Century Gothic"/>
        <family val="2"/>
        <charset val="238"/>
        <scheme val="minor"/>
      </rPr>
      <t>-15</t>
    </r>
    <r>
      <rPr>
        <b/>
        <vertAlign val="superscript"/>
        <sz val="7"/>
        <color theme="1" tint="0.14993743705557422"/>
        <rFont val="Century Gothic"/>
        <family val="2"/>
        <charset val="238"/>
        <scheme val="minor"/>
      </rPr>
      <t>00</t>
    </r>
    <r>
      <rPr>
        <b/>
        <sz val="7"/>
        <color theme="1" tint="0.14999847407452621"/>
        <rFont val="Century Gothic"/>
        <family val="2"/>
        <charset val="238"/>
        <scheme val="minor"/>
      </rPr>
      <t xml:space="preserve"> (room 10 B13)                           MSS Lecture 15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>15</t>
    </r>
    <r>
      <rPr>
        <b/>
        <sz val="7"/>
        <color theme="1" tint="0.14999847407452621"/>
        <rFont val="Century Gothic"/>
        <family val="2"/>
        <charset val="238"/>
        <scheme val="minor"/>
      </rPr>
      <t>-18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>00</t>
    </r>
    <r>
      <rPr>
        <b/>
        <sz val="7"/>
        <color theme="1" tint="0.14999847407452621"/>
        <rFont val="Century Gothic"/>
        <family val="2"/>
        <charset val="238"/>
        <scheme val="minor"/>
      </rPr>
      <t xml:space="preserve"> (room 102 A22)      </t>
    </r>
  </si>
  <si>
    <r>
      <t>MCME Lecture K11 12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>15</t>
    </r>
    <r>
      <rPr>
        <b/>
        <sz val="7"/>
        <color theme="1" tint="0.14999847407452621"/>
        <rFont val="Century Gothic"/>
        <family val="2"/>
        <charset val="238"/>
        <scheme val="minor"/>
      </rPr>
      <t>-14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 xml:space="preserve">00, </t>
    </r>
    <r>
      <rPr>
        <b/>
        <sz val="7"/>
        <color theme="1" tint="0.14993743705557422"/>
        <rFont val="Century Gothic"/>
        <family val="2"/>
        <charset val="238"/>
        <scheme val="minor"/>
      </rPr>
      <t xml:space="preserve">(room 2M339 A22b)    </t>
    </r>
    <r>
      <rPr>
        <b/>
        <vertAlign val="superscript"/>
        <sz val="7"/>
        <color theme="1" tint="0.14996795556505021"/>
        <rFont val="Century Gothic"/>
        <family val="2"/>
        <charset val="238"/>
        <scheme val="minor"/>
      </rPr>
      <t xml:space="preserve">                                </t>
    </r>
    <r>
      <rPr>
        <b/>
        <sz val="7"/>
        <color theme="1" tint="0.14996795556505021"/>
        <rFont val="Century Gothic"/>
        <family val="2"/>
        <charset val="238"/>
        <scheme val="minor"/>
      </rPr>
      <t xml:space="preserve"> FM Lecture 14</t>
    </r>
    <r>
      <rPr>
        <b/>
        <vertAlign val="superscript"/>
        <sz val="7"/>
        <color theme="1" tint="0.14990691854609822"/>
        <rFont val="Century Gothic"/>
        <family val="2"/>
        <charset val="238"/>
        <scheme val="minor"/>
      </rPr>
      <t>15</t>
    </r>
    <r>
      <rPr>
        <b/>
        <sz val="7"/>
        <color theme="1" tint="0.14996795556505021"/>
        <rFont val="Century Gothic"/>
        <family val="2"/>
        <charset val="238"/>
        <scheme val="minor"/>
      </rPr>
      <t>-16</t>
    </r>
    <r>
      <rPr>
        <b/>
        <vertAlign val="superscript"/>
        <sz val="7"/>
        <color theme="1" tint="0.14993743705557422"/>
        <rFont val="Century Gothic"/>
        <family val="2"/>
        <charset val="238"/>
        <scheme val="minor"/>
      </rPr>
      <t>00</t>
    </r>
    <r>
      <rPr>
        <b/>
        <sz val="7"/>
        <color theme="1" tint="0.14999847407452621"/>
        <rFont val="Century Gothic"/>
        <family val="2"/>
        <charset val="238"/>
        <scheme val="minor"/>
      </rPr>
      <t xml:space="preserve"> (room 10 B13)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</si>
</sst>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4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b/>
      <sz val="12"/>
      <color theme="9" tint="-0.499984740745262"/>
      <name val="Century Gothic"/>
      <family val="2"/>
      <charset val="238"/>
      <scheme val="minor"/>
    </font>
    <font>
      <b/>
      <sz val="7"/>
      <color theme="1" tint="0.14999847407452621"/>
      <name val="Century Gothic"/>
      <family val="2"/>
      <charset val="238"/>
      <scheme val="minor"/>
    </font>
    <font>
      <b/>
      <vertAlign val="superscript"/>
      <sz val="7"/>
      <color theme="1" tint="0.14996795556505021"/>
      <name val="Century Gothic"/>
      <family val="2"/>
      <charset val="238"/>
      <scheme val="minor"/>
    </font>
    <font>
      <b/>
      <sz val="7"/>
      <color theme="1" tint="0.14996795556505021"/>
      <name val="Century Gothic"/>
      <family val="2"/>
      <charset val="238"/>
      <scheme val="minor"/>
    </font>
    <font>
      <b/>
      <vertAlign val="superscript"/>
      <sz val="7"/>
      <color theme="1" tint="0.14990691854609822"/>
      <name val="Century Gothic"/>
      <family val="2"/>
      <charset val="238"/>
      <scheme val="minor"/>
    </font>
    <font>
      <b/>
      <vertAlign val="superscript"/>
      <sz val="7"/>
      <color theme="1" tint="0.14993743705557422"/>
      <name val="Century Gothic"/>
      <family val="2"/>
      <charset val="238"/>
      <scheme val="minor"/>
    </font>
    <font>
      <b/>
      <sz val="12"/>
      <color theme="1" tint="0.14999847407452621"/>
      <name val="Century Gothic"/>
      <family val="2"/>
      <charset val="238"/>
      <scheme val="minor"/>
    </font>
    <font>
      <b/>
      <sz val="10"/>
      <color theme="1" tint="0.14999847407452621"/>
      <name val="Century Gothic"/>
      <family val="2"/>
      <charset val="238"/>
      <scheme val="minor"/>
    </font>
    <font>
      <b/>
      <sz val="7"/>
      <color theme="1" tint="0.14993743705557422"/>
      <name val="Century Gothic"/>
      <family val="2"/>
      <charset val="238"/>
      <scheme val="minor"/>
    </font>
    <font>
      <b/>
      <sz val="11"/>
      <color theme="1" tint="0.14999847407452621"/>
      <name val="Century Gothic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32" applyNumberFormat="0" applyAlignment="0" applyProtection="0"/>
    <xf numFmtId="0" fontId="26" fillId="13" borderId="33" applyNumberFormat="0" applyAlignment="0" applyProtection="0"/>
    <xf numFmtId="0" fontId="27" fillId="13" borderId="32" applyNumberFormat="0" applyAlignment="0" applyProtection="0"/>
    <xf numFmtId="0" fontId="28" fillId="0" borderId="34" applyNumberFormat="0" applyFill="0" applyAlignment="0" applyProtection="0"/>
    <xf numFmtId="0" fontId="3" fillId="14" borderId="35" applyNumberFormat="0" applyAlignment="0" applyProtection="0"/>
    <xf numFmtId="0" fontId="29" fillId="0" borderId="0" applyNumberFormat="0" applyFill="0" applyBorder="0" applyAlignment="0" applyProtection="0"/>
    <xf numFmtId="0" fontId="12" fillId="15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</cellStyleXfs>
  <cellXfs count="67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166" fontId="15" fillId="0" borderId="39" xfId="12" applyFont="1" applyBorder="1" applyAlignment="1">
      <alignment horizontal="right" indent="1"/>
    </xf>
    <xf numFmtId="0" fontId="34" fillId="0" borderId="38" xfId="0" applyFont="1" applyBorder="1" applyAlignment="1">
      <alignment horizontal="center" vertical="top" wrapText="1"/>
    </xf>
    <xf numFmtId="0" fontId="35" fillId="0" borderId="15" xfId="0" applyFont="1" applyBorder="1" applyAlignment="1">
      <alignment horizontal="left" vertical="top" wrapText="1" indent="1"/>
    </xf>
    <xf numFmtId="166" fontId="40" fillId="0" borderId="14" xfId="13" applyNumberFormat="1" applyFont="1" applyFill="1" applyBorder="1" applyAlignment="1">
      <alignment horizontal="right" vertical="center" wrapText="1" indent="1"/>
    </xf>
    <xf numFmtId="166" fontId="40" fillId="0" borderId="14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43" fillId="0" borderId="18" xfId="11" applyFont="1" applyFill="1" applyBorder="1" applyAlignment="1">
      <alignment horizontal="left" vertical="center" wrapText="1" indent="1"/>
    </xf>
    <xf numFmtId="0" fontId="43" fillId="0" borderId="19" xfId="11" applyFont="1" applyFill="1" applyBorder="1" applyAlignment="1">
      <alignment horizontal="left" vertical="center" wrapText="1" indent="1"/>
    </xf>
    <xf numFmtId="0" fontId="41" fillId="0" borderId="16" xfId="11" applyFont="1" applyFill="1" applyBorder="1">
      <alignment horizontal="left" vertical="top" wrapText="1" indent="1"/>
    </xf>
    <xf numFmtId="0" fontId="41" fillId="0" borderId="17" xfId="11" applyFont="1" applyFill="1" applyBorder="1">
      <alignment horizontal="left" vertical="top" wrapText="1" indent="1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— akcent 1" xfId="29" builtinId="30" customBuiltin="1"/>
    <cellStyle name="20% — akcent 2" xfId="32" builtinId="34" customBuiltin="1"/>
    <cellStyle name="20% — akcent 3" xfId="36" builtinId="38" customBuiltin="1"/>
    <cellStyle name="20% — akcent 4" xfId="40" builtinId="42" customBuiltin="1"/>
    <cellStyle name="20% — akcent 5" xfId="43" builtinId="46" customBuiltin="1"/>
    <cellStyle name="20% — akcent 6" xfId="47" builtinId="50" customBuiltin="1"/>
    <cellStyle name="40% — akcent 1" xfId="1" builtinId="31" customBuiltin="1"/>
    <cellStyle name="40% — akcent 2" xfId="33" builtinId="35" customBuiltin="1"/>
    <cellStyle name="40% — akcent 3" xfId="37" builtinId="39" customBuiltin="1"/>
    <cellStyle name="40% — akcent 4" xfId="41" builtinId="43" customBuiltin="1"/>
    <cellStyle name="40% — akcent 5" xfId="44" builtinId="47" customBuiltin="1"/>
    <cellStyle name="40% — akcent 6" xfId="48" builtinId="51" customBuiltin="1"/>
    <cellStyle name="60% — akcent 1" xfId="30" builtinId="32" customBuiltin="1"/>
    <cellStyle name="60% — akcent 2" xfId="34" builtinId="36" customBuiltin="1"/>
    <cellStyle name="60% — akcent 3" xfId="38" builtinId="40" customBuiltin="1"/>
    <cellStyle name="60% — akcent 4" xfId="42" builtinId="44" customBuiltin="1"/>
    <cellStyle name="60% — akcent 5" xfId="45" builtinId="48" customBuiltin="1"/>
    <cellStyle name="60% — akcent 6" xfId="49" builtinId="52" customBuiltin="1"/>
    <cellStyle name="Akcent 1" xfId="3" builtinId="29" customBuiltin="1"/>
    <cellStyle name="Akcent 2" xfId="31" builtinId="33" customBuiltin="1"/>
    <cellStyle name="Akcent 3" xfId="35" builtinId="37" customBuiltin="1"/>
    <cellStyle name="Akcent 4" xfId="39" builtinId="41" customBuiltin="1"/>
    <cellStyle name="Akcent 5" xfId="4" builtinId="45" customBuiltin="1"/>
    <cellStyle name="Akcent 6" xfId="46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ń" xfId="12" xr:uid="{00000000-0005-0000-0000-000008000000}"/>
    <cellStyle name="Dziesiętny" xfId="6" builtinId="3" customBuiltin="1"/>
    <cellStyle name="Dziesiętny [0]" xfId="7" builtinId="6" customBuiltin="1"/>
    <cellStyle name="Komórka połączona" xfId="23" builtinId="24" customBuiltin="1"/>
    <cellStyle name="Komórka zaznaczona" xfId="24" builtinId="23" customBuiltin="1"/>
    <cellStyle name="Nagłówek 1" xfId="2" builtinId="16" customBuiltin="1"/>
    <cellStyle name="Nagłówek 2" xfId="15" builtinId="17" customBuiltin="1"/>
    <cellStyle name="Nagłówek 3" xfId="16" builtinId="18" customBuiltin="1"/>
    <cellStyle name="Nagłówek 4" xfId="11" builtinId="19" customBuiltin="1"/>
    <cellStyle name="Neutralny" xfId="19" builtinId="28" customBuiltin="1"/>
    <cellStyle name="Normalny" xfId="0" builtinId="0" customBuiltin="1"/>
    <cellStyle name="Obliczenia" xfId="22" builtinId="22" customBuiltin="1"/>
    <cellStyle name="Paski" xfId="13" xr:uid="{00000000-0005-0000-0000-000003000000}"/>
    <cellStyle name="Procentowy" xfId="10" builtinId="5" customBuiltin="1"/>
    <cellStyle name="Suma" xfId="28" builtinId="25" customBuiltin="1"/>
    <cellStyle name="Tekst objaśnienia" xfId="27" builtinId="53" customBuiltin="1"/>
    <cellStyle name="Tekst ostrzeżenia" xfId="25" builtinId="11" customBuiltin="1"/>
    <cellStyle name="Tytuł" xfId="5" builtinId="15" customBuiltin="1"/>
    <cellStyle name="Uwaga" xfId="26" builtinId="10" customBuiltin="1"/>
    <cellStyle name="Walutowy" xfId="8" builtinId="4" customBuiltin="1"/>
    <cellStyle name="Walutowy [0]" xfId="9" builtinId="7" customBuiltin="1"/>
    <cellStyle name="Wpis ustawień" xfId="14" xr:uid="{00000000-0005-0000-0000-00000F000000}"/>
    <cellStyle name="Zły" xfId="18" builtinId="27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Obraz 2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D6" sqref="D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20.2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44" t="str">
        <f>"Styczeń "&amp;Rok_kalendarzowy</f>
        <v>Styczeń 2022</v>
      </c>
      <c r="C2" s="44"/>
      <c r="D2" s="44"/>
      <c r="E2" s="2"/>
      <c r="F2" s="2"/>
      <c r="G2" s="2"/>
      <c r="H2" s="3"/>
    </row>
    <row r="3" spans="2:12" s="8" customFormat="1" ht="24" customHeight="1">
      <c r="B3" s="5" t="str">
        <f>Początek_tygodnia</f>
        <v>poniedziałek</v>
      </c>
      <c r="C3" s="6" t="str">
        <f t="shared" ref="C3:H3" si="0">TEXT(C4,"dddd")</f>
        <v>wtorek</v>
      </c>
      <c r="D3" s="6" t="str">
        <f t="shared" si="0"/>
        <v>środa</v>
      </c>
      <c r="E3" s="6" t="str">
        <f t="shared" si="0"/>
        <v>czwartek</v>
      </c>
      <c r="F3" s="6" t="str">
        <f t="shared" si="0"/>
        <v>piątek</v>
      </c>
      <c r="G3" s="6" t="str">
        <f t="shared" si="0"/>
        <v>sobota</v>
      </c>
      <c r="H3" s="7" t="str">
        <f t="shared" si="0"/>
        <v>niedziela</v>
      </c>
      <c r="K3" s="49" t="s">
        <v>2</v>
      </c>
      <c r="L3" s="49"/>
    </row>
    <row r="4" spans="2:12" s="4" customFormat="1" ht="24" customHeight="1">
      <c r="B4" s="26">
        <f t="array" ref="B4:H4">Dni_i_tygodnie+DATE(Rok_kalendarzowy,1,1)-WEEKDAY(DATE(Rok_kalendarzowy,1,1),(Początek_tygodnia="Poniedziałek")+1)+1</f>
        <v>44557</v>
      </c>
      <c r="C4" s="26">
        <v>44558</v>
      </c>
      <c r="D4" s="26">
        <v>44559</v>
      </c>
      <c r="E4" s="26">
        <v>44560</v>
      </c>
      <c r="F4" s="26">
        <v>44561</v>
      </c>
      <c r="G4" s="26">
        <v>44562</v>
      </c>
      <c r="H4" s="27">
        <v>44563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9"/>
      <c r="F5" s="9"/>
      <c r="G5" s="9"/>
      <c r="H5" s="9"/>
      <c r="K5" s="13">
        <v>2022</v>
      </c>
      <c r="L5" s="13" t="s">
        <v>5</v>
      </c>
    </row>
    <row r="6" spans="2:12" s="4" customFormat="1" ht="24" customHeight="1">
      <c r="B6" s="28">
        <f t="array" ref="B6:H6">Dni_i_tygodnie+DATE(Rok_kalendarzowy,1,1)-WEEKDAY(DATE(Rok_kalendarzowy,1,1),(Początek_tygodnia="Poniedziałek")+1)+8</f>
        <v>44564</v>
      </c>
      <c r="C6" s="28">
        <v>44565</v>
      </c>
      <c r="D6" s="28">
        <v>44566</v>
      </c>
      <c r="E6" s="28">
        <v>44567</v>
      </c>
      <c r="F6" s="28">
        <v>44568</v>
      </c>
      <c r="G6" s="28">
        <v>44569</v>
      </c>
      <c r="H6" s="28">
        <v>44570</v>
      </c>
    </row>
    <row r="7" spans="2:12" s="10" customFormat="1" ht="56.1" customHeight="1">
      <c r="B7" s="11"/>
      <c r="C7" s="11"/>
      <c r="D7" s="11"/>
      <c r="E7" s="11"/>
      <c r="F7" s="11"/>
      <c r="G7" s="11"/>
      <c r="H7" s="11"/>
    </row>
    <row r="8" spans="2:12" s="4" customFormat="1" ht="24" customHeight="1">
      <c r="B8" s="29">
        <f t="array" ref="B8:H8">Dni_i_tygodnie+DATE(Rok_kalendarzowy,1,1)-WEEKDAY(DATE(Rok_kalendarzowy,1,1),(Początek_tygodnia="Poniedziałek")+1)+15</f>
        <v>44571</v>
      </c>
      <c r="C8" s="29">
        <v>44572</v>
      </c>
      <c r="D8" s="29">
        <v>44573</v>
      </c>
      <c r="E8" s="29">
        <v>44574</v>
      </c>
      <c r="F8" s="29">
        <v>44575</v>
      </c>
      <c r="G8" s="29">
        <v>44576</v>
      </c>
      <c r="H8" s="29">
        <v>44577</v>
      </c>
    </row>
    <row r="9" spans="2:12" s="10" customFormat="1" ht="56.1" customHeight="1">
      <c r="B9" s="9"/>
      <c r="C9" s="9"/>
      <c r="D9" s="9"/>
      <c r="E9" s="9"/>
      <c r="F9" s="9"/>
      <c r="G9" s="9"/>
      <c r="H9" s="9"/>
    </row>
    <row r="10" spans="2:12" s="4" customFormat="1" ht="24" customHeight="1">
      <c r="B10" s="28">
        <f t="array" ref="B10:H10">Dni_i_tygodnie+DATE(Rok_kalendarzowy,1,1)-WEEKDAY(DATE(Rok_kalendarzowy,1,1),(Początek_tygodnia="Poniedziałek")+1)+22</f>
        <v>44578</v>
      </c>
      <c r="C10" s="28">
        <v>44579</v>
      </c>
      <c r="D10" s="28">
        <v>44580</v>
      </c>
      <c r="E10" s="28">
        <v>44581</v>
      </c>
      <c r="F10" s="28">
        <v>44582</v>
      </c>
      <c r="G10" s="28">
        <v>44583</v>
      </c>
      <c r="H10" s="28">
        <v>44584</v>
      </c>
    </row>
    <row r="11" spans="2:12" s="10" customFormat="1" ht="56.1" customHeight="1">
      <c r="B11" s="11"/>
      <c r="C11" s="11"/>
      <c r="D11" s="11"/>
      <c r="E11" s="11"/>
      <c r="F11" s="11"/>
      <c r="G11" s="11"/>
      <c r="H11" s="11"/>
    </row>
    <row r="12" spans="2:12" s="4" customFormat="1" ht="24" customHeight="1">
      <c r="B12" s="29">
        <f t="array" ref="B12:H12">Dni_i_tygodnie+DATE(Rok_kalendarzowy,1,1)-WEEKDAY(DATE(Rok_kalendarzowy,1,1),(Początek_tygodnia="Poniedziałek")+1)+29</f>
        <v>44585</v>
      </c>
      <c r="C12" s="29">
        <v>44586</v>
      </c>
      <c r="D12" s="29">
        <v>44587</v>
      </c>
      <c r="E12" s="29">
        <v>44588</v>
      </c>
      <c r="F12" s="29">
        <v>44589</v>
      </c>
      <c r="G12" s="29">
        <v>44590</v>
      </c>
      <c r="H12" s="29">
        <v>44591</v>
      </c>
    </row>
    <row r="13" spans="2:12" s="10" customFormat="1" ht="56.1" customHeight="1">
      <c r="B13" s="9"/>
      <c r="C13" s="9"/>
      <c r="D13" s="9"/>
      <c r="E13" s="9"/>
      <c r="F13" s="9"/>
      <c r="G13" s="9"/>
      <c r="H13" s="9"/>
    </row>
    <row r="14" spans="2:12" s="4" customFormat="1" ht="24" customHeight="1">
      <c r="B14" s="28">
        <f t="array" ref="B14:C14">Dni_i_tygodnie+DATE(Rok_kalendarzowy,1,1)-WEEKDAY(DATE(Rok_kalendarzowy,1,1),(Początek_tygodnia="Poniedziałek")+1)+36</f>
        <v>44592</v>
      </c>
      <c r="C14" s="28">
        <v>44593</v>
      </c>
      <c r="D14" s="45" t="s">
        <v>0</v>
      </c>
      <c r="E14" s="45"/>
      <c r="F14" s="45"/>
      <c r="G14" s="45"/>
      <c r="H14" s="46"/>
    </row>
    <row r="15" spans="2:12" s="10" customFormat="1" ht="56.1" customHeight="1">
      <c r="B15" s="11"/>
      <c r="C15" s="11"/>
      <c r="D15" s="47"/>
      <c r="E15" s="47"/>
      <c r="F15" s="47"/>
      <c r="G15" s="47"/>
      <c r="H15" s="48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Wybierz dzień z listy. Wybierz pozycję ANULUJ, a następnie naciśnij klawisze ALT+STRZAŁKA W DÓŁ, aby wybrać dzień z listy rozwijanej." prompt="W tej komórce wybierz pierwszy dzień tygodnia. Naciśnij klawisze ALT+STRZAŁKA W DÓŁ, aby otworzyć listę rozwijaną, a następnie naciśnij klawisze STRZAŁKA W DÓŁ i ENTER w celu dokonania wyboru" sqref="L5" xr:uid="{00000000-0002-0000-0000-000000000000}">
      <formula1>"niedziela, poniedziałek"</formula1>
    </dataValidation>
    <dataValidation allowBlank="1" showInputMessage="1" showErrorMessage="1" prompt="Ten skoroszyt umożliwia utworzenie niestandardowego kalendarza miesięcznego. W tym arkuszu stycznia dostosuj rok i pierwszy dzień tygodnia dla wszystkich miesięcy. Każdy miesiąc znajduje się w oddzielnym arkuszu." sqref="A1" xr:uid="{00000000-0002-0000-0000-000001000000}"/>
    <dataValidation allowBlank="1" showInputMessage="1" showErrorMessage="1" prompt="W komórce poniżej wprowadź rok" sqref="K4" xr:uid="{00000000-0002-0000-0000-000002000000}"/>
    <dataValidation allowBlank="1" showInputMessage="1" showErrorMessage="1" prompt="W komórce poniżej wybierz początkowy dzień tygodnia" sqref="L4" xr:uid="{00000000-0002-0000-0000-000003000000}"/>
    <dataValidation allowBlank="1" showInputMessage="1" showErrorMessage="1" prompt="W tej komórce wprowadź rok" sqref="K5" xr:uid="{00000000-0002-0000-0000-000004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00000000-0002-0000-0000-000005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000-000006000000}"/>
    <dataValidation allowBlank="1" showInputMessage="1" showErrorMessage="1" prompt="Rok w tej komórce jest automatycznie aktualizowany na podstawie wprowadzonego w komórce K5. Kalendarz poniżej zawiera daty poprzedniego i następnego miesiąca oznaczone jaśniejszą czcionką." sqref="B2:D2" xr:uid="{00000000-0002-0000-0000-000007000000}"/>
    <dataValidation allowBlank="1" showInputMessage="1" showErrorMessage="1" prompt="Automatycznie określony dzień tygodnia" sqref="C3:H3" xr:uid="{00000000-0002-0000-0000-000008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000-000009000000}"/>
    <dataValidation allowBlank="1" showInputMessage="1" prompt="W tej komórce wprowadź notatki dotyczące miesięcy" sqref="D15:H15" xr:uid="{00000000-0002-0000-0000-00000A000000}"/>
    <dataValidation allowBlank="1" showInputMessage="1" prompt="W poniższej komórce wprowadź notatki dotyczące miesięcy" sqref="D14:H14" xr:uid="{00000000-0002-0000-0000-00000B000000}"/>
    <dataValidation allowBlank="1" showInputMessage="1" showErrorMessage="1" prompt="Wprowadź rok i wybierz początkowy dzień kalendarza w komórkach poniżej. Te komórki ustawień kalendarza nie zostaną wydrukowane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2" t="str">
        <f>"Październik "&amp;Rok_kalendarzowy</f>
        <v>Październik 2022</v>
      </c>
      <c r="C2" s="62"/>
      <c r="D2" s="62"/>
      <c r="E2" s="2"/>
      <c r="F2" s="2"/>
      <c r="G2" s="2"/>
      <c r="H2" s="3"/>
    </row>
    <row r="3" spans="2:9" s="8" customFormat="1" ht="24" customHeight="1">
      <c r="B3" s="14" t="str">
        <f>Początek_tygodnia</f>
        <v>poniedziałek</v>
      </c>
      <c r="C3" s="15" t="str">
        <f t="shared" ref="C3:H3" si="0">TEXT(C4,"dddd")</f>
        <v>wtorek</v>
      </c>
      <c r="D3" s="15" t="str">
        <f t="shared" si="0"/>
        <v>środa</v>
      </c>
      <c r="E3" s="15" t="str">
        <f t="shared" si="0"/>
        <v>czwartek</v>
      </c>
      <c r="F3" s="15" t="str">
        <f t="shared" si="0"/>
        <v>piątek</v>
      </c>
      <c r="G3" s="15" t="str">
        <f t="shared" si="0"/>
        <v>sobota</v>
      </c>
      <c r="H3" s="16" t="str">
        <f t="shared" si="0"/>
        <v>niedziela</v>
      </c>
    </row>
    <row r="4" spans="2:9" s="4" customFormat="1" ht="24" customHeight="1">
      <c r="B4" s="30">
        <f t="array" ref="B4:H4">Dni_i_tygodnie+DATE(Rok_kalendarzowy,10,1)-WEEKDAY(DATE(Rok_kalendarzowy,10,1),(Początek_tygodnia="Poniedziałek")+1)+1</f>
        <v>44830</v>
      </c>
      <c r="C4" s="30">
        <v>44831</v>
      </c>
      <c r="D4" s="30">
        <v>44832</v>
      </c>
      <c r="E4" s="30">
        <v>44833</v>
      </c>
      <c r="F4" s="30">
        <v>44834</v>
      </c>
      <c r="G4" s="30">
        <v>44835</v>
      </c>
      <c r="H4" s="30">
        <v>44836</v>
      </c>
    </row>
    <row r="5" spans="2:9" s="10" customFormat="1" ht="56.1" customHeight="1">
      <c r="B5" s="25"/>
      <c r="C5" s="25"/>
      <c r="D5" s="25"/>
      <c r="E5" s="25"/>
      <c r="F5" s="25"/>
      <c r="G5" s="25"/>
      <c r="H5" s="25"/>
    </row>
    <row r="6" spans="2:9" s="4" customFormat="1" ht="24" customHeight="1">
      <c r="B6" s="31">
        <f t="array" ref="B6:H6">Dni_i_tygodnie+DATE(Rok_kalendarzowy,10,1)-WEEKDAY(DATE(Rok_kalendarzowy,10,1),(Początek_tygodnia="Poniedziałek")+1)+8</f>
        <v>44837</v>
      </c>
      <c r="C6" s="31">
        <v>44838</v>
      </c>
      <c r="D6" s="31">
        <v>44839</v>
      </c>
      <c r="E6" s="31">
        <v>44840</v>
      </c>
      <c r="F6" s="31">
        <v>44841</v>
      </c>
      <c r="G6" s="31">
        <v>44842</v>
      </c>
      <c r="H6" s="31">
        <v>44843</v>
      </c>
    </row>
    <row r="7" spans="2:9" s="10" customFormat="1" ht="56.1" customHeight="1">
      <c r="B7" s="24"/>
      <c r="C7" s="24"/>
      <c r="D7" s="24"/>
      <c r="E7" s="24"/>
      <c r="F7" s="24"/>
      <c r="G7" s="24"/>
      <c r="H7" s="24"/>
    </row>
    <row r="8" spans="2:9" s="4" customFormat="1" ht="24" customHeight="1">
      <c r="B8" s="32">
        <f t="array" ref="B8:H8">Dni_i_tygodnie+DATE(Rok_kalendarzowy,10,1)-WEEKDAY(DATE(Rok_kalendarzowy,10,1),(Początek_tygodnia="Poniedziałek")+1)+15</f>
        <v>44844</v>
      </c>
      <c r="C8" s="32">
        <v>44845</v>
      </c>
      <c r="D8" s="32">
        <v>44846</v>
      </c>
      <c r="E8" s="32">
        <v>44847</v>
      </c>
      <c r="F8" s="32">
        <v>44848</v>
      </c>
      <c r="G8" s="32">
        <v>44849</v>
      </c>
      <c r="H8" s="32">
        <v>44850</v>
      </c>
    </row>
    <row r="9" spans="2:9" s="10" customFormat="1" ht="56.1" customHeight="1">
      <c r="B9" s="25"/>
      <c r="C9" s="25"/>
      <c r="D9" s="25"/>
      <c r="E9" s="25"/>
      <c r="F9" s="25"/>
      <c r="G9" s="25"/>
      <c r="H9" s="25"/>
    </row>
    <row r="10" spans="2:9" s="4" customFormat="1" ht="24" customHeight="1">
      <c r="B10" s="31">
        <f t="array" ref="B10:H10">Dni_i_tygodnie+DATE(Rok_kalendarzowy,10,1)-WEEKDAY(DATE(Rok_kalendarzowy,10,1),(Początek_tygodnia="Poniedziałek")+1)+22</f>
        <v>44851</v>
      </c>
      <c r="C10" s="31">
        <v>44852</v>
      </c>
      <c r="D10" s="31">
        <v>44853</v>
      </c>
      <c r="E10" s="31">
        <v>44854</v>
      </c>
      <c r="F10" s="31">
        <v>44855</v>
      </c>
      <c r="G10" s="31">
        <v>44856</v>
      </c>
      <c r="H10" s="31">
        <v>44857</v>
      </c>
    </row>
    <row r="11" spans="2:9" s="10" customFormat="1" ht="56.1" customHeight="1">
      <c r="B11" s="24"/>
      <c r="C11" s="24"/>
      <c r="D11" s="24"/>
      <c r="E11" s="24"/>
      <c r="F11" s="24"/>
      <c r="G11" s="24"/>
      <c r="H11" s="24"/>
    </row>
    <row r="12" spans="2:9" s="4" customFormat="1" ht="24" customHeight="1">
      <c r="B12" s="32">
        <f t="array" ref="B12:H12">Dni_i_tygodnie+DATE(Rok_kalendarzowy,10,1)-WEEKDAY(DATE(Rok_kalendarzowy,10,1),(Początek_tygodnia="Poniedziałek")+1)+29</f>
        <v>44858</v>
      </c>
      <c r="C12" s="32">
        <v>44859</v>
      </c>
      <c r="D12" s="32">
        <v>44860</v>
      </c>
      <c r="E12" s="32">
        <v>44861</v>
      </c>
      <c r="F12" s="32">
        <v>44862</v>
      </c>
      <c r="G12" s="32">
        <v>44863</v>
      </c>
      <c r="H12" s="32">
        <v>44864</v>
      </c>
    </row>
    <row r="13" spans="2:9" s="10" customFormat="1" ht="56.1" customHeight="1">
      <c r="B13" s="25"/>
      <c r="C13" s="25"/>
      <c r="D13" s="25"/>
      <c r="E13" s="25"/>
      <c r="F13" s="25"/>
      <c r="G13" s="25"/>
      <c r="H13" s="25"/>
    </row>
    <row r="14" spans="2:9" s="4" customFormat="1" ht="24" customHeight="1">
      <c r="B14" s="31">
        <f t="array" ref="B14:C14">Dni_i_tygodnie+DATE(Rok_kalendarzowy,10,1)-WEEKDAY(DATE(Rok_kalendarzowy,10,1),(Początek_tygodnia="Poniedziałek")+1)+36</f>
        <v>44865</v>
      </c>
      <c r="C14" s="31">
        <v>44866</v>
      </c>
      <c r="D14" s="63" t="s">
        <v>0</v>
      </c>
      <c r="E14" s="63"/>
      <c r="F14" s="63"/>
      <c r="G14" s="63"/>
      <c r="H14" s="64"/>
    </row>
    <row r="15" spans="2:9" s="10" customFormat="1" ht="56.1" customHeight="1">
      <c r="B15" s="24"/>
      <c r="C15" s="24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900-000000000000}"/>
    <dataValidation allowBlank="1" showInputMessage="1" showErrorMessage="1" prompt="Październik — kalendarz miesięczny" sqref="A1" xr:uid="{00000000-0002-0000-09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9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900-000003000000}"/>
    <dataValidation allowBlank="1" showInputMessage="1" prompt="W poniższej komórce wprowadź notatki dotyczące miesięcy" sqref="D14:H14" xr:uid="{00000000-0002-0000-0900-000004000000}"/>
    <dataValidation allowBlank="1" showInputMessage="1" prompt="W tej komórce wprowadź notatki dotyczące miesięcy" sqref="D15:H15" xr:uid="{00000000-0002-0000-09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9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2" t="str">
        <f>"Listopad "&amp;Rok_kalendarzowy</f>
        <v>Listopad 2022</v>
      </c>
      <c r="C2" s="62"/>
      <c r="D2" s="62"/>
      <c r="E2" s="2"/>
      <c r="F2" s="2"/>
      <c r="G2" s="2"/>
      <c r="H2" s="3"/>
    </row>
    <row r="3" spans="2:9" s="8" customFormat="1" ht="24" customHeight="1">
      <c r="B3" s="14" t="str">
        <f>Początek_tygodnia</f>
        <v>poniedziałek</v>
      </c>
      <c r="C3" s="15" t="str">
        <f t="shared" ref="C3:H3" si="0">TEXT(C4,"dddd")</f>
        <v>wtorek</v>
      </c>
      <c r="D3" s="15" t="str">
        <f t="shared" si="0"/>
        <v>środa</v>
      </c>
      <c r="E3" s="15" t="str">
        <f t="shared" si="0"/>
        <v>czwartek</v>
      </c>
      <c r="F3" s="15" t="str">
        <f t="shared" si="0"/>
        <v>piątek</v>
      </c>
      <c r="G3" s="15" t="str">
        <f t="shared" si="0"/>
        <v>sobota</v>
      </c>
      <c r="H3" s="16" t="str">
        <f t="shared" si="0"/>
        <v>niedziela</v>
      </c>
    </row>
    <row r="4" spans="2:9" s="4" customFormat="1" ht="24" customHeight="1">
      <c r="B4" s="30">
        <f t="array" ref="B4:H4">Dni_i_tygodnie+DATE(Rok_kalendarzowy,11,1)-WEEKDAY(DATE(Rok_kalendarzowy,11,1),(Początek_tygodnia="Poniedziałek")+1)+1</f>
        <v>44865</v>
      </c>
      <c r="C4" s="30">
        <v>44866</v>
      </c>
      <c r="D4" s="30">
        <v>44867</v>
      </c>
      <c r="E4" s="30">
        <v>44868</v>
      </c>
      <c r="F4" s="30">
        <v>44869</v>
      </c>
      <c r="G4" s="30">
        <v>44870</v>
      </c>
      <c r="H4" s="30">
        <v>44871</v>
      </c>
    </row>
    <row r="5" spans="2:9" s="10" customFormat="1" ht="56.1" customHeight="1">
      <c r="B5" s="25"/>
      <c r="C5" s="25"/>
      <c r="D5" s="25"/>
      <c r="E5" s="25"/>
      <c r="F5" s="25"/>
      <c r="G5" s="25"/>
      <c r="H5" s="25"/>
    </row>
    <row r="6" spans="2:9" s="4" customFormat="1" ht="24" customHeight="1">
      <c r="B6" s="31">
        <f t="array" ref="B6:H6">Dni_i_tygodnie+DATE(Rok_kalendarzowy,11,1)-WEEKDAY(DATE(Rok_kalendarzowy,11,1),(Początek_tygodnia="Poniedziałek")+1)+8</f>
        <v>44872</v>
      </c>
      <c r="C6" s="31">
        <v>44873</v>
      </c>
      <c r="D6" s="31">
        <v>44874</v>
      </c>
      <c r="E6" s="31">
        <v>44875</v>
      </c>
      <c r="F6" s="31">
        <v>44876</v>
      </c>
      <c r="G6" s="31">
        <v>44877</v>
      </c>
      <c r="H6" s="31">
        <v>44878</v>
      </c>
    </row>
    <row r="7" spans="2:9" s="10" customFormat="1" ht="56.1" customHeight="1">
      <c r="B7" s="24"/>
      <c r="C7" s="24"/>
      <c r="D7" s="24"/>
      <c r="E7" s="24"/>
      <c r="F7" s="24"/>
      <c r="G7" s="24"/>
      <c r="H7" s="24"/>
    </row>
    <row r="8" spans="2:9" s="4" customFormat="1" ht="24" customHeight="1">
      <c r="B8" s="32">
        <f t="array" ref="B8:H8">Dni_i_tygodnie+DATE(Rok_kalendarzowy,11,1)-WEEKDAY(DATE(Rok_kalendarzowy,11,1),(Początek_tygodnia="Poniedziałek")+1)+15</f>
        <v>44879</v>
      </c>
      <c r="C8" s="32">
        <v>44880</v>
      </c>
      <c r="D8" s="32">
        <v>44881</v>
      </c>
      <c r="E8" s="32">
        <v>44882</v>
      </c>
      <c r="F8" s="32">
        <v>44883</v>
      </c>
      <c r="G8" s="32">
        <v>44884</v>
      </c>
      <c r="H8" s="32">
        <v>44885</v>
      </c>
    </row>
    <row r="9" spans="2:9" s="10" customFormat="1" ht="56.1" customHeight="1">
      <c r="B9" s="25"/>
      <c r="C9" s="25"/>
      <c r="D9" s="25"/>
      <c r="E9" s="25"/>
      <c r="F9" s="25"/>
      <c r="G9" s="25"/>
      <c r="H9" s="25"/>
    </row>
    <row r="10" spans="2:9" s="4" customFormat="1" ht="24" customHeight="1">
      <c r="B10" s="31">
        <f t="array" ref="B10:H10">Dni_i_tygodnie+DATE(Rok_kalendarzowy,11,1)-WEEKDAY(DATE(Rok_kalendarzowy,11,1),(Początek_tygodnia="Poniedziałek")+1)+22</f>
        <v>44886</v>
      </c>
      <c r="C10" s="31">
        <v>44887</v>
      </c>
      <c r="D10" s="31">
        <v>44888</v>
      </c>
      <c r="E10" s="31">
        <v>44889</v>
      </c>
      <c r="F10" s="31">
        <v>44890</v>
      </c>
      <c r="G10" s="31">
        <v>44891</v>
      </c>
      <c r="H10" s="31">
        <v>44892</v>
      </c>
    </row>
    <row r="11" spans="2:9" s="10" customFormat="1" ht="56.1" customHeight="1">
      <c r="B11" s="24"/>
      <c r="C11" s="24"/>
      <c r="D11" s="24"/>
      <c r="E11" s="24"/>
      <c r="F11" s="24"/>
      <c r="G11" s="24"/>
      <c r="H11" s="24"/>
    </row>
    <row r="12" spans="2:9" s="4" customFormat="1" ht="24" customHeight="1">
      <c r="B12" s="32">
        <f t="array" ref="B12:H12">Dni_i_tygodnie+DATE(Rok_kalendarzowy,11,1)-WEEKDAY(DATE(Rok_kalendarzowy,11,1),(Początek_tygodnia="Poniedziałek")+1)+29</f>
        <v>44893</v>
      </c>
      <c r="C12" s="32">
        <v>44894</v>
      </c>
      <c r="D12" s="32">
        <v>44895</v>
      </c>
      <c r="E12" s="32">
        <v>44896</v>
      </c>
      <c r="F12" s="32">
        <v>44897</v>
      </c>
      <c r="G12" s="32">
        <v>44898</v>
      </c>
      <c r="H12" s="32">
        <v>44899</v>
      </c>
    </row>
    <row r="13" spans="2:9" s="10" customFormat="1" ht="56.1" customHeight="1">
      <c r="B13" s="25"/>
      <c r="C13" s="25"/>
      <c r="D13" s="25"/>
      <c r="E13" s="25"/>
      <c r="F13" s="25"/>
      <c r="G13" s="25"/>
      <c r="H13" s="25"/>
    </row>
    <row r="14" spans="2:9" s="4" customFormat="1" ht="24" customHeight="1">
      <c r="B14" s="31">
        <f t="array" ref="B14:C14">Dni_i_tygodnie+DATE(Rok_kalendarzowy,11,1)-WEEKDAY(DATE(Rok_kalendarzowy,11,1),(Początek_tygodnia="Poniedziałek")+1)+36</f>
        <v>44900</v>
      </c>
      <c r="C14" s="31">
        <v>44901</v>
      </c>
      <c r="D14" s="63" t="s">
        <v>0</v>
      </c>
      <c r="E14" s="63"/>
      <c r="F14" s="63"/>
      <c r="G14" s="63"/>
      <c r="H14" s="64"/>
    </row>
    <row r="15" spans="2:9" s="10" customFormat="1" ht="56.1" customHeight="1">
      <c r="B15" s="24"/>
      <c r="C15" s="24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A00-000000000000}"/>
    <dataValidation allowBlank="1" showInputMessage="1" showErrorMessage="1" prompt="Listopad — kalendarz miesięczny" sqref="A1" xr:uid="{00000000-0002-0000-0A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A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A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A00-000004000000}"/>
    <dataValidation allowBlank="1" showInputMessage="1" prompt="W tej komórce wprowadź notatki dotyczące miesięcy" sqref="D15:H15" xr:uid="{00000000-0002-0000-0A00-000005000000}"/>
    <dataValidation allowBlank="1" showInputMessage="1" prompt="W poniższej komórce wprowadź notatki dotyczące miesięcy" sqref="D14:H14" xr:uid="{00000000-0002-0000-0A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4" t="str">
        <f>"Grudzień "&amp;Rok_kalendarzowy</f>
        <v>Grudzień 2022</v>
      </c>
      <c r="C2" s="44"/>
      <c r="D2" s="44"/>
      <c r="E2" s="2"/>
      <c r="F2" s="2"/>
      <c r="G2" s="2"/>
      <c r="H2" s="3"/>
    </row>
    <row r="3" spans="2:9" s="8" customFormat="1" ht="24" customHeight="1">
      <c r="B3" s="5" t="str">
        <f>Początek_tygodnia</f>
        <v>poniedziałek</v>
      </c>
      <c r="C3" s="6" t="str">
        <f t="shared" ref="C3:H3" si="0">TEXT(C4,"dddd")</f>
        <v>wtorek</v>
      </c>
      <c r="D3" s="6" t="str">
        <f t="shared" si="0"/>
        <v>środa</v>
      </c>
      <c r="E3" s="6" t="str">
        <f t="shared" si="0"/>
        <v>czwartek</v>
      </c>
      <c r="F3" s="6" t="str">
        <f t="shared" si="0"/>
        <v>piątek</v>
      </c>
      <c r="G3" s="6" t="str">
        <f t="shared" si="0"/>
        <v>sobota</v>
      </c>
      <c r="H3" s="7" t="str">
        <f t="shared" si="0"/>
        <v>niedziela</v>
      </c>
    </row>
    <row r="4" spans="2:9" s="4" customFormat="1" ht="24" customHeight="1">
      <c r="B4" s="26">
        <f t="array" ref="B4:H4">Dni_i_tygodnie+DATE(Rok_kalendarzowy,12,1)-WEEKDAY(DATE(Rok_kalendarzowy,12,1),(Początek_tygodnia="Poniedziałek")+1)+1</f>
        <v>44893</v>
      </c>
      <c r="C4" s="26">
        <v>44894</v>
      </c>
      <c r="D4" s="26">
        <v>44895</v>
      </c>
      <c r="E4" s="26">
        <v>44896</v>
      </c>
      <c r="F4" s="26">
        <v>44897</v>
      </c>
      <c r="G4" s="26">
        <v>44898</v>
      </c>
      <c r="H4" s="27">
        <v>44899</v>
      </c>
    </row>
    <row r="5" spans="2:9" s="10" customFormat="1" ht="56.1" customHeight="1">
      <c r="B5" s="9"/>
      <c r="C5" s="9"/>
      <c r="D5" s="9"/>
      <c r="E5" s="9"/>
      <c r="F5" s="9"/>
      <c r="G5" s="9"/>
      <c r="H5" s="9"/>
    </row>
    <row r="6" spans="2:9" s="4" customFormat="1" ht="24" customHeight="1">
      <c r="B6" s="28">
        <f t="array" ref="B6:H6">Dni_i_tygodnie+DATE(Rok_kalendarzowy,12,1)-WEEKDAY(DATE(Rok_kalendarzowy,12,1),(Początek_tygodnia="Poniedziałek")+1)+8</f>
        <v>44900</v>
      </c>
      <c r="C6" s="28">
        <v>44901</v>
      </c>
      <c r="D6" s="28">
        <v>44902</v>
      </c>
      <c r="E6" s="28">
        <v>44903</v>
      </c>
      <c r="F6" s="28">
        <v>44904</v>
      </c>
      <c r="G6" s="28">
        <v>44905</v>
      </c>
      <c r="H6" s="28">
        <v>44906</v>
      </c>
    </row>
    <row r="7" spans="2:9" s="10" customFormat="1" ht="56.1" customHeight="1">
      <c r="B7" s="11"/>
      <c r="C7" s="11"/>
      <c r="D7" s="11"/>
      <c r="E7" s="11"/>
      <c r="F7" s="11"/>
      <c r="G7" s="11"/>
      <c r="H7" s="11"/>
    </row>
    <row r="8" spans="2:9" s="4" customFormat="1" ht="24" customHeight="1">
      <c r="B8" s="29">
        <f t="array" ref="B8:H8">Dni_i_tygodnie+DATE(Rok_kalendarzowy,12,1)-WEEKDAY(DATE(Rok_kalendarzowy,12,1),(Początek_tygodnia="Poniedziałek")+1)+15</f>
        <v>44907</v>
      </c>
      <c r="C8" s="29">
        <v>44908</v>
      </c>
      <c r="D8" s="29">
        <v>44909</v>
      </c>
      <c r="E8" s="29">
        <v>44910</v>
      </c>
      <c r="F8" s="29">
        <v>44911</v>
      </c>
      <c r="G8" s="29">
        <v>44912</v>
      </c>
      <c r="H8" s="29">
        <v>44913</v>
      </c>
    </row>
    <row r="9" spans="2:9" s="10" customFormat="1" ht="56.1" customHeight="1">
      <c r="B9" s="9"/>
      <c r="C9" s="9"/>
      <c r="D9" s="9"/>
      <c r="E9" s="9"/>
      <c r="F9" s="9"/>
      <c r="G9" s="9"/>
      <c r="H9" s="9"/>
    </row>
    <row r="10" spans="2:9" s="4" customFormat="1" ht="24" customHeight="1">
      <c r="B10" s="28">
        <f t="array" ref="B10:H10">Dni_i_tygodnie+DATE(Rok_kalendarzowy,12,1)-WEEKDAY(DATE(Rok_kalendarzowy,12,1),(Początek_tygodnia="Poniedziałek")+1)+22</f>
        <v>44914</v>
      </c>
      <c r="C10" s="28">
        <v>44915</v>
      </c>
      <c r="D10" s="28">
        <v>44916</v>
      </c>
      <c r="E10" s="28">
        <v>44917</v>
      </c>
      <c r="F10" s="28">
        <v>44918</v>
      </c>
      <c r="G10" s="28">
        <v>44919</v>
      </c>
      <c r="H10" s="28">
        <v>44920</v>
      </c>
    </row>
    <row r="11" spans="2:9" s="10" customFormat="1" ht="56.1" customHeight="1">
      <c r="B11" s="11"/>
      <c r="C11" s="11"/>
      <c r="D11" s="11"/>
      <c r="E11" s="11"/>
      <c r="F11" s="11"/>
      <c r="G11" s="11"/>
      <c r="H11" s="11"/>
    </row>
    <row r="12" spans="2:9" s="4" customFormat="1" ht="24" customHeight="1">
      <c r="B12" s="29">
        <f t="array" ref="B12:H12">Dni_i_tygodnie+DATE(Rok_kalendarzowy,12,1)-WEEKDAY(DATE(Rok_kalendarzowy,12,1),(Początek_tygodnia="Poniedziałek")+1)+29</f>
        <v>44921</v>
      </c>
      <c r="C12" s="29">
        <v>44922</v>
      </c>
      <c r="D12" s="29">
        <v>44923</v>
      </c>
      <c r="E12" s="29">
        <v>44924</v>
      </c>
      <c r="F12" s="29">
        <v>44925</v>
      </c>
      <c r="G12" s="29">
        <v>44926</v>
      </c>
      <c r="H12" s="29">
        <v>44927</v>
      </c>
    </row>
    <row r="13" spans="2:9" s="10" customFormat="1" ht="56.1" customHeight="1">
      <c r="B13" s="9"/>
      <c r="C13" s="9"/>
      <c r="D13" s="9"/>
      <c r="E13" s="9"/>
      <c r="F13" s="9"/>
      <c r="G13" s="9"/>
      <c r="H13" s="9"/>
    </row>
    <row r="14" spans="2:9" s="4" customFormat="1" ht="24" customHeight="1">
      <c r="B14" s="28">
        <f t="array" ref="B14:C14">Dni_i_tygodnie+DATE(Rok_kalendarzowy,12,1)-WEEKDAY(DATE(Rok_kalendarzowy,12,1),(Początek_tygodnia="Poniedziałek")+1)+36</f>
        <v>44928</v>
      </c>
      <c r="C14" s="28">
        <v>44929</v>
      </c>
      <c r="D14" s="45" t="s">
        <v>0</v>
      </c>
      <c r="E14" s="45"/>
      <c r="F14" s="45"/>
      <c r="G14" s="45"/>
      <c r="H14" s="46"/>
    </row>
    <row r="15" spans="2:9" s="10" customFormat="1" ht="56.1" customHeight="1">
      <c r="B15" s="11"/>
      <c r="C15" s="11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B00-000000000000}"/>
    <dataValidation allowBlank="1" showInputMessage="1" showErrorMessage="1" prompt="Grudzień — kalendarz miesięczny" sqref="A1" xr:uid="{00000000-0002-0000-0B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B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B00-000003000000}"/>
    <dataValidation allowBlank="1" showInputMessage="1" prompt="W poniższej komórce wprowadź notatki dotyczące miesięcy" sqref="D14:H14" xr:uid="{00000000-0002-0000-0B00-000004000000}"/>
    <dataValidation allowBlank="1" showInputMessage="1" prompt="W tej komórce wprowadź notatki dotyczące miesięcy" sqref="D15:H15" xr:uid="{00000000-0002-0000-0B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B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4" t="str">
        <f>"Luty "&amp;Rok_kalendarzowy</f>
        <v>Luty 2022</v>
      </c>
      <c r="C2" s="44"/>
      <c r="D2" s="44"/>
      <c r="E2" s="2"/>
      <c r="F2" s="2"/>
      <c r="G2" s="2"/>
      <c r="H2" s="3"/>
    </row>
    <row r="3" spans="2:9" s="8" customFormat="1" ht="24" customHeight="1">
      <c r="B3" s="5" t="str">
        <f>Początek_tygodnia</f>
        <v>poniedziałek</v>
      </c>
      <c r="C3" s="6" t="str">
        <f t="shared" ref="C3:H3" si="0">TEXT(C4,"dddd")</f>
        <v>wtorek</v>
      </c>
      <c r="D3" s="6" t="str">
        <f t="shared" si="0"/>
        <v>środa</v>
      </c>
      <c r="E3" s="6" t="str">
        <f t="shared" si="0"/>
        <v>czwartek</v>
      </c>
      <c r="F3" s="6" t="str">
        <f t="shared" si="0"/>
        <v>piątek</v>
      </c>
      <c r="G3" s="6" t="str">
        <f t="shared" si="0"/>
        <v>sobota</v>
      </c>
      <c r="H3" s="7" t="str">
        <f t="shared" si="0"/>
        <v>niedziela</v>
      </c>
    </row>
    <row r="4" spans="2:9" s="4" customFormat="1" ht="24" customHeight="1">
      <c r="B4" s="26">
        <f t="array" ref="B4:H4">Dni_i_tygodnie+DATE(Rok_kalendarzowy,2,1)-WEEKDAY(DATE(Rok_kalendarzowy,2,1),(Początek_tygodnia="Poniedziałek")+1)+1</f>
        <v>44592</v>
      </c>
      <c r="C4" s="26">
        <v>44593</v>
      </c>
      <c r="D4" s="26">
        <v>44594</v>
      </c>
      <c r="E4" s="26">
        <v>44595</v>
      </c>
      <c r="F4" s="26">
        <v>44596</v>
      </c>
      <c r="G4" s="26">
        <v>44597</v>
      </c>
      <c r="H4" s="27">
        <v>44598</v>
      </c>
    </row>
    <row r="5" spans="2:9" s="10" customFormat="1" ht="56.1" customHeight="1">
      <c r="B5" s="9"/>
      <c r="C5" s="9"/>
      <c r="D5" s="9"/>
      <c r="E5" s="9"/>
      <c r="F5" s="9"/>
      <c r="G5" s="9"/>
      <c r="H5" s="9"/>
    </row>
    <row r="6" spans="2:9" s="4" customFormat="1" ht="24" customHeight="1">
      <c r="B6" s="28">
        <f t="array" ref="B6:H6">Dni_i_tygodnie+DATE(Rok_kalendarzowy,2,1)-WEEKDAY(DATE(Rok_kalendarzowy,2,1),(Początek_tygodnia="Poniedziałek")+1)+8</f>
        <v>44599</v>
      </c>
      <c r="C6" s="28">
        <v>44600</v>
      </c>
      <c r="D6" s="28">
        <v>44601</v>
      </c>
      <c r="E6" s="28">
        <v>44602</v>
      </c>
      <c r="F6" s="28">
        <v>44603</v>
      </c>
      <c r="G6" s="28">
        <v>44604</v>
      </c>
      <c r="H6" s="28">
        <v>44605</v>
      </c>
    </row>
    <row r="7" spans="2:9" s="10" customFormat="1" ht="56.1" customHeight="1">
      <c r="B7" s="11"/>
      <c r="C7" s="11"/>
      <c r="D7" s="11"/>
      <c r="E7" s="11"/>
      <c r="F7" s="11"/>
      <c r="G7" s="11"/>
      <c r="H7" s="11"/>
    </row>
    <row r="8" spans="2:9" s="4" customFormat="1" ht="24" customHeight="1">
      <c r="B8" s="29">
        <f t="array" ref="B8:H8">Dni_i_tygodnie+DATE(Rok_kalendarzowy,2,1)-WEEKDAY(DATE(Rok_kalendarzowy,2,1),(Początek_tygodnia="Poniedziałek")+1)+15</f>
        <v>44606</v>
      </c>
      <c r="C8" s="29">
        <v>44607</v>
      </c>
      <c r="D8" s="29">
        <v>44608</v>
      </c>
      <c r="E8" s="29">
        <v>44609</v>
      </c>
      <c r="F8" s="29">
        <v>44610</v>
      </c>
      <c r="G8" s="29">
        <v>44611</v>
      </c>
      <c r="H8" s="29">
        <v>44612</v>
      </c>
    </row>
    <row r="9" spans="2:9" s="10" customFormat="1" ht="56.1" customHeight="1">
      <c r="B9" s="9"/>
      <c r="C9" s="9"/>
      <c r="D9" s="9"/>
      <c r="E9" s="9"/>
      <c r="F9" s="9"/>
      <c r="G9" s="9"/>
      <c r="H9" s="9"/>
    </row>
    <row r="10" spans="2:9" s="4" customFormat="1" ht="24" customHeight="1">
      <c r="B10" s="28">
        <f t="array" ref="B10:H10">Dni_i_tygodnie+DATE(Rok_kalendarzowy,2,1)-WEEKDAY(DATE(Rok_kalendarzowy,2,1),(Początek_tygodnia="Poniedziałek")+1)+22</f>
        <v>44613</v>
      </c>
      <c r="C10" s="28">
        <v>44614</v>
      </c>
      <c r="D10" s="28">
        <v>44615</v>
      </c>
      <c r="E10" s="28">
        <v>44616</v>
      </c>
      <c r="F10" s="28">
        <v>44617</v>
      </c>
      <c r="G10" s="28">
        <v>44618</v>
      </c>
      <c r="H10" s="28">
        <v>44619</v>
      </c>
    </row>
    <row r="11" spans="2:9" s="10" customFormat="1" ht="56.1" customHeight="1">
      <c r="B11" s="11"/>
      <c r="C11" s="11"/>
      <c r="D11" s="11"/>
      <c r="E11" s="11"/>
      <c r="F11" s="11"/>
      <c r="G11" s="11"/>
      <c r="H11" s="11"/>
    </row>
    <row r="12" spans="2:9" s="4" customFormat="1" ht="24" customHeight="1">
      <c r="B12" s="29">
        <f t="array" ref="B12:H12">Dni_i_tygodnie+DATE(Rok_kalendarzowy,2,1)-WEEKDAY(DATE(Rok_kalendarzowy,2,1),(Początek_tygodnia="Poniedziałek")+1)+29</f>
        <v>44620</v>
      </c>
      <c r="C12" s="29">
        <v>44621</v>
      </c>
      <c r="D12" s="29">
        <v>44622</v>
      </c>
      <c r="E12" s="29">
        <v>44623</v>
      </c>
      <c r="F12" s="29">
        <v>44624</v>
      </c>
      <c r="G12" s="29">
        <v>44625</v>
      </c>
      <c r="H12" s="29">
        <v>44626</v>
      </c>
    </row>
    <row r="13" spans="2:9" s="10" customFormat="1" ht="56.1" customHeight="1">
      <c r="B13" s="9"/>
      <c r="C13" s="9"/>
      <c r="D13" s="9"/>
      <c r="E13" s="9"/>
      <c r="F13" s="9"/>
      <c r="G13" s="9"/>
      <c r="H13" s="9"/>
    </row>
    <row r="14" spans="2:9" s="4" customFormat="1" ht="24" customHeight="1">
      <c r="B14" s="28">
        <f t="array" ref="B14:C14">Dni_i_tygodnie+DATE(Rok_kalendarzowy,2,1)-WEEKDAY(DATE(Rok_kalendarzowy,2,1),(Początek_tygodnia="Poniedziałek")+1)+36</f>
        <v>44627</v>
      </c>
      <c r="C14" s="28">
        <v>44628</v>
      </c>
      <c r="D14" s="45" t="s">
        <v>0</v>
      </c>
      <c r="E14" s="45"/>
      <c r="F14" s="45"/>
      <c r="G14" s="45"/>
      <c r="H14" s="46"/>
    </row>
    <row r="15" spans="2:9" s="10" customFormat="1" ht="56.1" customHeight="1">
      <c r="B15" s="11"/>
      <c r="C15" s="11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1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100-000001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100-000002000000}"/>
    <dataValidation allowBlank="1" showInputMessage="1" showErrorMessage="1" prompt="Luty — kalendarz miesięczny" sqref="A1" xr:uid="{00000000-0002-0000-0100-000003000000}"/>
    <dataValidation allowBlank="1" showInputMessage="1" prompt="W poniższej komórce wprowadź notatki dotyczące miesięcy" sqref="D14:H14" xr:uid="{00000000-0002-0000-0100-000004000000}"/>
    <dataValidation allowBlank="1" showInputMessage="1" prompt="W tej komórce wprowadź notatki dotyczące miesięcy" sqref="D15:H15" xr:uid="{00000000-0002-0000-01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1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abSelected="1" topLeftCell="A4" zoomScaleNormal="100" workbookViewId="0">
      <selection activeCell="D15" sqref="D15:H15"/>
    </sheetView>
  </sheetViews>
  <sheetFormatPr defaultColWidth="8.75" defaultRowHeight="16.5"/>
  <cols>
    <col min="1" max="1" width="1.625" style="1" customWidth="1"/>
    <col min="2" max="4" width="16.625" style="1" customWidth="1"/>
    <col min="5" max="5" width="29.5" style="1" customWidth="1"/>
    <col min="6" max="7" width="16.625" style="1" customWidth="1"/>
    <col min="8" max="8" width="10.75" style="1" customWidth="1"/>
    <col min="9" max="9" width="1.625" style="1" customWidth="1"/>
    <col min="10" max="10" width="8.625" style="1" customWidth="1"/>
    <col min="11" max="11" width="8.75" style="1"/>
    <col min="12" max="12" width="12.75" style="1" customWidth="1"/>
    <col min="13" max="16384" width="8.75" style="1"/>
  </cols>
  <sheetData>
    <row r="1" spans="2:9" ht="9" customHeight="1">
      <c r="I1" s="1" t="s">
        <v>1</v>
      </c>
    </row>
    <row r="2" spans="2:9" ht="96" customHeight="1">
      <c r="B2" s="50" t="str">
        <f>"March "&amp;Rok_kalendarzowy</f>
        <v>March 2022</v>
      </c>
      <c r="C2" s="50"/>
      <c r="D2" s="50"/>
      <c r="E2" s="2"/>
      <c r="F2" s="2"/>
      <c r="G2" s="2"/>
      <c r="H2" s="3"/>
    </row>
    <row r="3" spans="2:9" s="8" customFormat="1" ht="24" customHeight="1">
      <c r="B3" s="40" t="s">
        <v>8</v>
      </c>
      <c r="C3" s="40" t="s">
        <v>9</v>
      </c>
      <c r="D3" s="40" t="s">
        <v>10</v>
      </c>
      <c r="E3" s="40" t="s">
        <v>11</v>
      </c>
      <c r="F3" s="40" t="s">
        <v>12</v>
      </c>
      <c r="G3" s="40" t="s">
        <v>13</v>
      </c>
      <c r="H3" s="40" t="s">
        <v>14</v>
      </c>
    </row>
    <row r="4" spans="2:9" s="4" customFormat="1" ht="24" customHeight="1">
      <c r="B4" s="39">
        <f t="array" ref="B4:H4">Dni_i_tygodnie+DATE(Rok_kalendarzowy,3,1)-WEEKDAY(DATE(Rok_kalendarzowy,3,1),(Początek_tygodnia="Poniedziałek")+1)+1</f>
        <v>44620</v>
      </c>
      <c r="C4" s="39">
        <v>44621</v>
      </c>
      <c r="D4" s="39">
        <v>44622</v>
      </c>
      <c r="E4" s="39">
        <v>44623</v>
      </c>
      <c r="F4" s="39">
        <v>44624</v>
      </c>
      <c r="G4" s="39">
        <v>44625</v>
      </c>
      <c r="H4" s="39">
        <v>44626</v>
      </c>
    </row>
    <row r="5" spans="2:9" s="10" customFormat="1" ht="56.1" customHeight="1">
      <c r="B5" s="18"/>
      <c r="C5" s="18"/>
      <c r="D5" s="18"/>
      <c r="E5" s="18"/>
      <c r="F5" s="18"/>
      <c r="G5" s="18"/>
      <c r="H5" s="18"/>
    </row>
    <row r="6" spans="2:9" s="4" customFormat="1" ht="24" customHeight="1">
      <c r="B6" s="37">
        <f t="array" ref="B6:H6">Dni_i_tygodnie+DATE(Rok_kalendarzowy,3,1)-WEEKDAY(DATE(Rok_kalendarzowy,3,1),(Początek_tygodnia="Poniedziałek")+1)+8</f>
        <v>44627</v>
      </c>
      <c r="C6" s="37">
        <v>44628</v>
      </c>
      <c r="D6" s="37">
        <v>44629</v>
      </c>
      <c r="E6" s="37">
        <v>44630</v>
      </c>
      <c r="F6" s="37">
        <v>44631</v>
      </c>
      <c r="G6" s="37">
        <v>44632</v>
      </c>
      <c r="H6" s="37">
        <v>44633</v>
      </c>
    </row>
    <row r="7" spans="2:9" s="10" customFormat="1" ht="56.1" customHeight="1">
      <c r="B7" s="17"/>
      <c r="C7" s="17"/>
      <c r="D7" s="17"/>
      <c r="E7" s="17"/>
      <c r="F7" s="17"/>
      <c r="G7" s="17"/>
      <c r="H7" s="17"/>
    </row>
    <row r="8" spans="2:9" s="4" customFormat="1" ht="24" customHeight="1">
      <c r="B8" s="38">
        <f t="array" ref="B8:H8">Dni_i_tygodnie+DATE(Rok_kalendarzowy,3,1)-WEEKDAY(DATE(Rok_kalendarzowy,3,1),(Początek_tygodnia="Poniedziałek")+1)+15</f>
        <v>44634</v>
      </c>
      <c r="C8" s="38">
        <v>44635</v>
      </c>
      <c r="D8" s="38">
        <v>44636</v>
      </c>
      <c r="E8" s="43">
        <v>44637</v>
      </c>
      <c r="F8" s="38">
        <v>44638</v>
      </c>
      <c r="G8" s="38">
        <v>44639</v>
      </c>
      <c r="H8" s="38">
        <v>44640</v>
      </c>
    </row>
    <row r="9" spans="2:9" s="10" customFormat="1" ht="56.1" customHeight="1">
      <c r="B9" s="18"/>
      <c r="C9" s="18"/>
      <c r="D9" s="18"/>
      <c r="E9" s="41" t="s">
        <v>19</v>
      </c>
      <c r="F9" s="18"/>
      <c r="G9" s="18"/>
      <c r="H9" s="18"/>
    </row>
    <row r="10" spans="2:9" s="4" customFormat="1" ht="24" customHeight="1">
      <c r="B10" s="37">
        <f t="array" ref="B10:H10">Dni_i_tygodnie+DATE(Rok_kalendarzowy,3,1)-WEEKDAY(DATE(Rok_kalendarzowy,3,1),(Początek_tygodnia="Poniedziałek")+1)+22</f>
        <v>44641</v>
      </c>
      <c r="C10" s="37">
        <v>44642</v>
      </c>
      <c r="D10" s="37">
        <v>44643</v>
      </c>
      <c r="E10" s="42">
        <v>44644</v>
      </c>
      <c r="F10" s="37">
        <v>44645</v>
      </c>
      <c r="G10" s="37">
        <v>44646</v>
      </c>
      <c r="H10" s="37">
        <v>44647</v>
      </c>
    </row>
    <row r="11" spans="2:9" s="10" customFormat="1" ht="56.1" customHeight="1">
      <c r="B11" s="17"/>
      <c r="C11" s="17"/>
      <c r="D11" s="17"/>
      <c r="E11" s="41" t="s">
        <v>19</v>
      </c>
      <c r="F11" s="17"/>
      <c r="G11" s="17"/>
      <c r="H11" s="17"/>
    </row>
    <row r="12" spans="2:9" s="4" customFormat="1" ht="24" customHeight="1">
      <c r="B12" s="38">
        <f t="array" ref="B12:H12">Dni_i_tygodnie+DATE(Rok_kalendarzowy,3,1)-WEEKDAY(DATE(Rok_kalendarzowy,3,1),(Początek_tygodnia="Poniedziałek")+1)+29</f>
        <v>44648</v>
      </c>
      <c r="C12" s="38">
        <v>44649</v>
      </c>
      <c r="D12" s="38">
        <v>44650</v>
      </c>
      <c r="E12" s="43">
        <v>44651</v>
      </c>
      <c r="F12" s="38">
        <v>44652</v>
      </c>
      <c r="G12" s="38">
        <v>44653</v>
      </c>
      <c r="H12" s="38">
        <v>44654</v>
      </c>
    </row>
    <row r="13" spans="2:9" s="10" customFormat="1" ht="56.1" customHeight="1">
      <c r="B13" s="18"/>
      <c r="C13" s="18"/>
      <c r="D13" s="18"/>
      <c r="E13" s="41" t="s">
        <v>17</v>
      </c>
      <c r="F13" s="18"/>
      <c r="G13" s="18"/>
      <c r="H13" s="18"/>
    </row>
    <row r="14" spans="2:9" s="4" customFormat="1" ht="24" customHeight="1">
      <c r="B14" s="37">
        <f t="array" ref="B14:C14">Dni_i_tygodnie+DATE(Rok_kalendarzowy,3,1)-WEEKDAY(DATE(Rok_kalendarzowy,3,1),(Początek_tygodnia="Poniedziałek")+1)+36</f>
        <v>44655</v>
      </c>
      <c r="C14" s="37">
        <v>44656</v>
      </c>
    </row>
    <row r="15" spans="2:9" s="10" customFormat="1" ht="56.1" customHeight="1">
      <c r="B15" s="17"/>
      <c r="C15" s="17"/>
      <c r="D15" s="51" t="s">
        <v>6</v>
      </c>
      <c r="E15" s="51"/>
      <c r="F15" s="51"/>
      <c r="G15" s="51"/>
      <c r="H15" s="52"/>
    </row>
  </sheetData>
  <mergeCells count="2">
    <mergeCell ref="B2:D2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5">
    <dataValidation allowBlank="1" showInputMessage="1" showErrorMessage="1" prompt="Marzec — kalendarz miesięczny" sqref="A1" xr:uid="{00000000-0002-0000-02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200-000001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2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200-000004000000}"/>
    <dataValidation allowBlank="1" showInputMessage="1" prompt="W poniższej komórce wprowadź notatki dotyczące miesięcy" sqref="D15:H15" xr:uid="{00000000-0002-0000-0200-000006000000}"/>
  </dataValidations>
  <printOptions horizontalCentered="1"/>
  <pageMargins left="0.25" right="0.25" top="0.5" bottom="0.5" header="0.3" footer="0.3"/>
  <pageSetup paperSize="9" scale="99" orientation="landscape" r:id="rId1"/>
  <headerFooter differentFirst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topLeftCell="A4" workbookViewId="0">
      <selection activeCell="M11" sqref="M11"/>
    </sheetView>
  </sheetViews>
  <sheetFormatPr defaultColWidth="8.75" defaultRowHeight="16.5"/>
  <cols>
    <col min="1" max="1" width="1.625" style="1" customWidth="1"/>
    <col min="2" max="4" width="16.625" style="1" customWidth="1"/>
    <col min="5" max="5" width="27" style="1" customWidth="1"/>
    <col min="6" max="7" width="16.625" style="1" customWidth="1"/>
    <col min="8" max="8" width="8.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0" t="str">
        <f>"April "&amp;Rok_kalendarzowy</f>
        <v>April 2022</v>
      </c>
      <c r="C2" s="50"/>
      <c r="D2" s="50"/>
      <c r="E2" s="2"/>
      <c r="F2" s="2"/>
      <c r="G2" s="2"/>
      <c r="H2" s="3"/>
    </row>
    <row r="3" spans="2:9" s="8" customFormat="1" ht="24" customHeight="1">
      <c r="B3" s="40" t="s">
        <v>8</v>
      </c>
      <c r="C3" s="40" t="s">
        <v>9</v>
      </c>
      <c r="D3" s="40" t="s">
        <v>10</v>
      </c>
      <c r="E3" s="40" t="s">
        <v>11</v>
      </c>
      <c r="F3" s="40" t="s">
        <v>12</v>
      </c>
      <c r="G3" s="40" t="s">
        <v>13</v>
      </c>
      <c r="H3" s="40" t="s">
        <v>14</v>
      </c>
    </row>
    <row r="4" spans="2:9" s="4" customFormat="1" ht="24" customHeight="1">
      <c r="B4" s="36">
        <f t="array" ref="B4:H4">Dni_i_tygodnie+DATE(Rok_kalendarzowy,4,1)-WEEKDAY(DATE(Rok_kalendarzowy,4,1),(Początek_tygodnia="Poniedziałek")+1)+1</f>
        <v>44648</v>
      </c>
      <c r="C4" s="36">
        <v>44649</v>
      </c>
      <c r="D4" s="36">
        <v>44650</v>
      </c>
      <c r="E4" s="36">
        <v>44651</v>
      </c>
      <c r="F4" s="36">
        <v>44652</v>
      </c>
      <c r="G4" s="36">
        <v>44653</v>
      </c>
      <c r="H4" s="36">
        <v>44654</v>
      </c>
    </row>
    <row r="5" spans="2:9" s="10" customFormat="1" ht="56.1" customHeight="1">
      <c r="B5" s="18"/>
      <c r="C5" s="18"/>
      <c r="D5" s="18"/>
      <c r="E5" s="18"/>
      <c r="F5" s="18"/>
      <c r="G5" s="18"/>
      <c r="H5" s="18"/>
    </row>
    <row r="6" spans="2:9" s="4" customFormat="1" ht="24" customHeight="1">
      <c r="B6" s="37">
        <f t="array" ref="B6:H6">Dni_i_tygodnie+DATE(Rok_kalendarzowy,4,1)-WEEKDAY(DATE(Rok_kalendarzowy,4,1),(Początek_tygodnia="Poniedziałek")+1)+8</f>
        <v>44655</v>
      </c>
      <c r="C6" s="37">
        <v>44656</v>
      </c>
      <c r="D6" s="37">
        <v>44657</v>
      </c>
      <c r="E6" s="42">
        <v>44658</v>
      </c>
      <c r="F6" s="37">
        <v>44659</v>
      </c>
      <c r="G6" s="37">
        <v>44660</v>
      </c>
      <c r="H6" s="37">
        <v>44661</v>
      </c>
    </row>
    <row r="7" spans="2:9" s="10" customFormat="1" ht="56.1" customHeight="1">
      <c r="B7" s="17"/>
      <c r="C7" s="17"/>
      <c r="D7" s="17"/>
      <c r="E7" s="41" t="s">
        <v>17</v>
      </c>
      <c r="F7" s="17"/>
      <c r="G7" s="17"/>
      <c r="H7" s="17"/>
    </row>
    <row r="8" spans="2:9" s="4" customFormat="1" ht="24" customHeight="1">
      <c r="B8" s="38">
        <f t="array" ref="B8:H8">Dni_i_tygodnie+DATE(Rok_kalendarzowy,4,1)-WEEKDAY(DATE(Rok_kalendarzowy,4,1),(Początek_tygodnia="Poniedziałek")+1)+15</f>
        <v>44662</v>
      </c>
      <c r="C8" s="38">
        <v>44663</v>
      </c>
      <c r="D8" s="38">
        <v>44664</v>
      </c>
      <c r="E8" s="43">
        <v>44665</v>
      </c>
      <c r="F8" s="38">
        <v>44666</v>
      </c>
      <c r="G8" s="38">
        <v>44667</v>
      </c>
      <c r="H8" s="38">
        <v>44668</v>
      </c>
    </row>
    <row r="9" spans="2:9" s="10" customFormat="1" ht="56.1" customHeight="1">
      <c r="B9" s="18"/>
      <c r="C9" s="18"/>
      <c r="D9" s="18"/>
      <c r="E9" s="41" t="s">
        <v>18</v>
      </c>
      <c r="F9" s="18"/>
      <c r="G9" s="18"/>
      <c r="H9" s="18"/>
    </row>
    <row r="10" spans="2:9" s="4" customFormat="1" ht="24" customHeight="1">
      <c r="B10" s="37">
        <f t="array" ref="B10:H10">Dni_i_tygodnie+DATE(Rok_kalendarzowy,4,1)-WEEKDAY(DATE(Rok_kalendarzowy,4,1),(Początek_tygodnia="Poniedziałek")+1)+22</f>
        <v>44669</v>
      </c>
      <c r="C10" s="37">
        <v>44670</v>
      </c>
      <c r="D10" s="37">
        <v>44671</v>
      </c>
      <c r="E10" s="42">
        <v>44672</v>
      </c>
      <c r="F10" s="37">
        <v>44673</v>
      </c>
      <c r="G10" s="37">
        <v>44674</v>
      </c>
      <c r="H10" s="37">
        <v>44675</v>
      </c>
    </row>
    <row r="11" spans="2:9" s="10" customFormat="1" ht="56.1" customHeight="1">
      <c r="B11" s="17"/>
      <c r="C11" s="17"/>
      <c r="D11" s="17"/>
      <c r="E11" s="41" t="s">
        <v>18</v>
      </c>
      <c r="F11" s="17"/>
      <c r="G11" s="17"/>
      <c r="H11" s="17"/>
    </row>
    <row r="12" spans="2:9" s="4" customFormat="1" ht="24" customHeight="1">
      <c r="B12" s="38">
        <f t="array" ref="B12:H12">Dni_i_tygodnie+DATE(Rok_kalendarzowy,4,1)-WEEKDAY(DATE(Rok_kalendarzowy,4,1),(Początek_tygodnia="Poniedziałek")+1)+29</f>
        <v>44676</v>
      </c>
      <c r="C12" s="38">
        <v>44677</v>
      </c>
      <c r="D12" s="38">
        <v>44678</v>
      </c>
      <c r="E12" s="43">
        <v>44679</v>
      </c>
      <c r="F12" s="38">
        <v>44680</v>
      </c>
      <c r="G12" s="38">
        <v>44681</v>
      </c>
      <c r="H12" s="38">
        <v>44682</v>
      </c>
    </row>
    <row r="13" spans="2:9" s="10" customFormat="1" ht="56.1" customHeight="1">
      <c r="B13" s="18"/>
      <c r="C13" s="18"/>
      <c r="D13" s="18"/>
      <c r="E13" s="41" t="s">
        <v>18</v>
      </c>
      <c r="F13" s="18"/>
      <c r="G13" s="18"/>
      <c r="H13" s="18"/>
    </row>
    <row r="14" spans="2:9" s="4" customFormat="1" ht="24" customHeight="1">
      <c r="B14" s="37">
        <f t="array" ref="B14:C14">Dni_i_tygodnie+DATE(Rok_kalendarzowy,4,1)-WEEKDAY(DATE(Rok_kalendarzowy,4,1),(Początek_tygodnia="Poniedziałek")+1)+36</f>
        <v>44683</v>
      </c>
      <c r="C14" s="37">
        <v>44684</v>
      </c>
    </row>
    <row r="15" spans="2:9" s="10" customFormat="1" ht="56.1" customHeight="1">
      <c r="B15" s="17"/>
      <c r="C15" s="17"/>
      <c r="D15" s="53" t="s">
        <v>7</v>
      </c>
      <c r="E15" s="53"/>
      <c r="F15" s="53"/>
      <c r="G15" s="53"/>
      <c r="H15" s="54"/>
    </row>
  </sheetData>
  <mergeCells count="2">
    <mergeCell ref="B2:D2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5"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300-000001000000}"/>
    <dataValidation allowBlank="1" showInputMessage="1" showErrorMessage="1" prompt="Kwiecień — kalendarz miesięczny" sqref="A1" xr:uid="{00000000-0002-0000-0300-000002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3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300-000007000000}"/>
    <dataValidation allowBlank="1" showInputMessage="1" prompt="W tej komórce wprowadź notatki dotyczące miesięcy" sqref="D15:H15" xr:uid="{571BE64C-3F23-4712-AF3D-E7A76E871C76}"/>
  </dataValidations>
  <printOptions horizontalCentered="1"/>
  <pageMargins left="0.25" right="0.25" top="0.5" bottom="0.5" header="0.3" footer="0.3"/>
  <pageSetup paperSize="9" scale="99" orientation="landscape" r:id="rId1"/>
  <headerFooter differentFirst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>
      <selection activeCell="L11" sqref="L11"/>
    </sheetView>
  </sheetViews>
  <sheetFormatPr defaultColWidth="8.75" defaultRowHeight="16.5"/>
  <cols>
    <col min="1" max="1" width="1.625" style="1" customWidth="1"/>
    <col min="2" max="4" width="16.625" style="1" customWidth="1"/>
    <col min="5" max="5" width="25.125" style="1" customWidth="1"/>
    <col min="6" max="7" width="16.625" style="1" customWidth="1"/>
    <col min="8" max="8" width="10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0" t="str">
        <f>"May "&amp;Rok_kalendarzowy</f>
        <v>May 2022</v>
      </c>
      <c r="C2" s="50"/>
      <c r="D2" s="50"/>
      <c r="E2" s="2"/>
      <c r="F2" s="2"/>
      <c r="G2" s="2"/>
      <c r="H2" s="3"/>
    </row>
    <row r="3" spans="2:9" s="8" customFormat="1" ht="24" customHeight="1">
      <c r="B3" s="40" t="s">
        <v>8</v>
      </c>
      <c r="C3" s="40" t="s">
        <v>9</v>
      </c>
      <c r="D3" s="40" t="s">
        <v>10</v>
      </c>
      <c r="E3" s="40" t="s">
        <v>11</v>
      </c>
      <c r="F3" s="40" t="s">
        <v>12</v>
      </c>
      <c r="G3" s="40" t="s">
        <v>13</v>
      </c>
      <c r="H3" s="40" t="s">
        <v>14</v>
      </c>
    </row>
    <row r="4" spans="2:9" s="4" customFormat="1" ht="24" customHeight="1">
      <c r="B4" s="36">
        <f t="array" ref="B4:H4">Dni_i_tygodnie+DATE(Rok_kalendarzowy,5,1)-WEEKDAY(DATE(Rok_kalendarzowy,5,1),(Początek_tygodnia="Poniedziałek")+1)+1</f>
        <v>44676</v>
      </c>
      <c r="C4" s="36">
        <v>44677</v>
      </c>
      <c r="D4" s="36">
        <v>44678</v>
      </c>
      <c r="E4" s="36">
        <v>44679</v>
      </c>
      <c r="F4" s="36">
        <v>44680</v>
      </c>
      <c r="G4" s="36">
        <v>44681</v>
      </c>
      <c r="H4" s="36">
        <v>44682</v>
      </c>
    </row>
    <row r="5" spans="2:9" s="10" customFormat="1" ht="56.1" customHeight="1">
      <c r="B5" s="18"/>
      <c r="C5" s="18"/>
      <c r="D5" s="18"/>
      <c r="E5" s="18"/>
      <c r="F5" s="18"/>
      <c r="G5" s="18"/>
      <c r="H5" s="18"/>
    </row>
    <row r="6" spans="2:9" s="4" customFormat="1" ht="24" customHeight="1">
      <c r="B6" s="37">
        <f t="array" ref="B6:H6">Dni_i_tygodnie+DATE(Rok_kalendarzowy,5,1)-WEEKDAY(DATE(Rok_kalendarzowy,5,1),(Początek_tygodnia="Poniedziałek")+1)+8</f>
        <v>44683</v>
      </c>
      <c r="C6" s="37">
        <v>44684</v>
      </c>
      <c r="D6" s="37">
        <v>44685</v>
      </c>
      <c r="E6" s="42">
        <v>44686</v>
      </c>
      <c r="F6" s="37">
        <v>44687</v>
      </c>
      <c r="G6" s="37">
        <v>44688</v>
      </c>
      <c r="H6" s="37">
        <v>44689</v>
      </c>
    </row>
    <row r="7" spans="2:9" s="10" customFormat="1" ht="56.1" customHeight="1">
      <c r="B7" s="17"/>
      <c r="C7" s="17"/>
      <c r="D7" s="17"/>
      <c r="E7" s="41" t="s">
        <v>15</v>
      </c>
      <c r="F7" s="17"/>
      <c r="G7" s="17"/>
      <c r="H7" s="17"/>
    </row>
    <row r="8" spans="2:9" s="4" customFormat="1" ht="24" customHeight="1">
      <c r="B8" s="38">
        <f t="array" ref="B8:H8">Dni_i_tygodnie+DATE(Rok_kalendarzowy,5,1)-WEEKDAY(DATE(Rok_kalendarzowy,5,1),(Początek_tygodnia="Poniedziałek")+1)+15</f>
        <v>44690</v>
      </c>
      <c r="C8" s="38">
        <v>44691</v>
      </c>
      <c r="D8" s="38">
        <v>44692</v>
      </c>
      <c r="E8" s="43">
        <v>44693</v>
      </c>
      <c r="F8" s="38">
        <v>44694</v>
      </c>
      <c r="G8" s="38">
        <v>44695</v>
      </c>
      <c r="H8" s="38">
        <v>44696</v>
      </c>
    </row>
    <row r="9" spans="2:9" s="10" customFormat="1" ht="56.1" customHeight="1">
      <c r="B9" s="18"/>
      <c r="C9" s="18"/>
      <c r="D9" s="18"/>
      <c r="E9" s="41" t="s">
        <v>15</v>
      </c>
      <c r="F9" s="18"/>
      <c r="G9" s="18"/>
      <c r="H9" s="18"/>
    </row>
    <row r="10" spans="2:9" s="4" customFormat="1" ht="24" customHeight="1">
      <c r="B10" s="37">
        <f t="array" ref="B10:H10">Dni_i_tygodnie+DATE(Rok_kalendarzowy,5,1)-WEEKDAY(DATE(Rok_kalendarzowy,5,1),(Początek_tygodnia="Poniedziałek")+1)+22</f>
        <v>44697</v>
      </c>
      <c r="C10" s="37">
        <v>44698</v>
      </c>
      <c r="D10" s="37">
        <v>44699</v>
      </c>
      <c r="E10" s="42">
        <v>44700</v>
      </c>
      <c r="F10" s="37">
        <v>44701</v>
      </c>
      <c r="G10" s="37">
        <v>44702</v>
      </c>
      <c r="H10" s="37">
        <v>44703</v>
      </c>
    </row>
    <row r="11" spans="2:9" s="10" customFormat="1" ht="56.1" customHeight="1">
      <c r="B11" s="17"/>
      <c r="C11" s="17"/>
      <c r="D11" s="17"/>
      <c r="E11" s="41" t="s">
        <v>16</v>
      </c>
      <c r="F11" s="17"/>
      <c r="G11" s="17"/>
      <c r="H11" s="17"/>
    </row>
    <row r="12" spans="2:9" s="4" customFormat="1" ht="24" customHeight="1">
      <c r="B12" s="38">
        <f t="array" ref="B12:H12">Dni_i_tygodnie+DATE(Rok_kalendarzowy,5,1)-WEEKDAY(DATE(Rok_kalendarzowy,5,1),(Początek_tygodnia="Poniedziałek")+1)+29</f>
        <v>44704</v>
      </c>
      <c r="C12" s="38">
        <v>44705</v>
      </c>
      <c r="D12" s="38">
        <v>44706</v>
      </c>
      <c r="E12" s="43">
        <v>44707</v>
      </c>
      <c r="F12" s="38">
        <v>44708</v>
      </c>
      <c r="G12" s="38">
        <v>44709</v>
      </c>
      <c r="H12" s="38">
        <v>44710</v>
      </c>
    </row>
    <row r="13" spans="2:9" s="10" customFormat="1" ht="56.1" customHeight="1">
      <c r="B13" s="18"/>
      <c r="C13" s="18"/>
      <c r="D13" s="18"/>
      <c r="E13" s="41" t="s">
        <v>16</v>
      </c>
      <c r="F13" s="18"/>
      <c r="G13" s="18"/>
      <c r="H13" s="18"/>
    </row>
    <row r="14" spans="2:9" s="4" customFormat="1" ht="24" customHeight="1">
      <c r="B14" s="37">
        <f t="array" ref="B14:C14">Dni_i_tygodnie+DATE(Rok_kalendarzowy,5,1)-WEEKDAY(DATE(Rok_kalendarzowy,5,1),(Początek_tygodnia="Poniedziałek")+1)+36</f>
        <v>44711</v>
      </c>
      <c r="C14" s="37">
        <v>44712</v>
      </c>
      <c r="D14" s="55"/>
      <c r="E14" s="55"/>
      <c r="F14" s="55"/>
      <c r="G14" s="55"/>
      <c r="H14" s="56"/>
    </row>
    <row r="15" spans="2:9" s="10" customFormat="1" ht="56.1" customHeight="1">
      <c r="B15" s="17"/>
      <c r="C15" s="17"/>
      <c r="D15" s="53" t="s">
        <v>7</v>
      </c>
      <c r="E15" s="53"/>
      <c r="F15" s="53"/>
      <c r="G15" s="53"/>
      <c r="H15" s="54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6"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400-000001000000}"/>
    <dataValidation allowBlank="1" showInputMessage="1" showErrorMessage="1" prompt="Maj — kalendarz miesięczny" sqref="A1" xr:uid="{00000000-0002-0000-04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4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400-000004000000}"/>
    <dataValidation allowBlank="1" showInputMessage="1" prompt="W tej komórce wprowadź notatki dotyczące miesięcy" sqref="D15:H15" xr:uid="{661BA2C1-AC26-4666-9734-86AE078324CC}"/>
    <dataValidation allowBlank="1" showInputMessage="1" prompt="W poniższej komórce wprowadź notatki dotyczące miesięcy" sqref="D14:H14" xr:uid="{00000000-0002-0000-0400-000006000000}"/>
  </dataValidations>
  <printOptions horizontalCentered="1"/>
  <pageMargins left="0.25" right="0.25" top="0.5" bottom="0.5" header="0.3" footer="0.3"/>
  <pageSetup paperSize="9" scale="99" orientation="landscape" r:id="rId1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>
      <selection activeCell="E5" sqref="E5"/>
    </sheetView>
  </sheetViews>
  <sheetFormatPr defaultColWidth="8.75" defaultRowHeight="16.5"/>
  <cols>
    <col min="1" max="1" width="1.625" style="1" customWidth="1"/>
    <col min="2" max="4" width="16.625" style="1" customWidth="1"/>
    <col min="5" max="5" width="18.25" style="1" customWidth="1"/>
    <col min="6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7" t="str">
        <f>"June "&amp;Rok_kalendarzowy</f>
        <v>June 2022</v>
      </c>
      <c r="C2" s="57"/>
      <c r="D2" s="57"/>
      <c r="E2" s="2"/>
      <c r="F2" s="2"/>
      <c r="G2" s="2"/>
      <c r="H2" s="3"/>
    </row>
    <row r="3" spans="2:9" s="8" customFormat="1" ht="24" customHeight="1">
      <c r="B3" s="40" t="s">
        <v>8</v>
      </c>
      <c r="C3" s="40" t="s">
        <v>9</v>
      </c>
      <c r="D3" s="40" t="s">
        <v>10</v>
      </c>
      <c r="E3" s="40" t="s">
        <v>11</v>
      </c>
      <c r="F3" s="40" t="s">
        <v>12</v>
      </c>
      <c r="G3" s="40" t="s">
        <v>13</v>
      </c>
      <c r="H3" s="40" t="s">
        <v>14</v>
      </c>
    </row>
    <row r="4" spans="2:9" s="4" customFormat="1" ht="24" customHeight="1">
      <c r="B4" s="33">
        <f t="array" ref="B4:H4">Dni_i_tygodnie+DATE(Rok_kalendarzowy,6,1)-WEEKDAY(DATE(Rok_kalendarzowy,6,1),(Początek_tygodnia="Poniedziałek")+1)+1</f>
        <v>44711</v>
      </c>
      <c r="C4" s="33">
        <v>44712</v>
      </c>
      <c r="D4" s="33">
        <v>44713</v>
      </c>
      <c r="E4" s="33">
        <v>44714</v>
      </c>
      <c r="F4" s="33">
        <v>44715</v>
      </c>
      <c r="G4" s="33">
        <v>44716</v>
      </c>
      <c r="H4" s="33">
        <v>44717</v>
      </c>
    </row>
    <row r="5" spans="2:9" s="10" customFormat="1" ht="56.1" customHeight="1">
      <c r="B5" s="23"/>
      <c r="C5" s="23"/>
      <c r="D5" s="23"/>
      <c r="E5" s="41" t="s">
        <v>17</v>
      </c>
      <c r="F5" s="23"/>
      <c r="G5" s="23"/>
      <c r="H5" s="23"/>
    </row>
    <row r="6" spans="2:9" s="4" customFormat="1" ht="24" customHeight="1">
      <c r="B6" s="34">
        <f t="array" ref="B6:H6">Dni_i_tygodnie+DATE(Rok_kalendarzowy,6,1)-WEEKDAY(DATE(Rok_kalendarzowy,6,1),(Początek_tygodnia="Poniedziałek")+1)+8</f>
        <v>44718</v>
      </c>
      <c r="C6" s="34">
        <v>44719</v>
      </c>
      <c r="D6" s="34">
        <v>44720</v>
      </c>
      <c r="E6" s="34">
        <v>44721</v>
      </c>
      <c r="F6" s="34">
        <v>44722</v>
      </c>
      <c r="G6" s="34">
        <v>44723</v>
      </c>
      <c r="H6" s="34">
        <v>44724</v>
      </c>
    </row>
    <row r="7" spans="2:9" s="10" customFormat="1" ht="56.1" customHeight="1">
      <c r="B7" s="22"/>
      <c r="C7" s="22"/>
      <c r="D7" s="22"/>
      <c r="E7" s="22"/>
      <c r="F7" s="22"/>
      <c r="G7" s="22"/>
      <c r="H7" s="22"/>
    </row>
    <row r="8" spans="2:9" s="4" customFormat="1" ht="24" customHeight="1">
      <c r="B8" s="35">
        <f t="array" ref="B8:H8">Dni_i_tygodnie+DATE(Rok_kalendarzowy,6,1)-WEEKDAY(DATE(Rok_kalendarzowy,6,1),(Początek_tygodnia="Poniedziałek")+1)+15</f>
        <v>44725</v>
      </c>
      <c r="C8" s="35">
        <v>44726</v>
      </c>
      <c r="D8" s="35">
        <v>44727</v>
      </c>
      <c r="E8" s="35">
        <v>44728</v>
      </c>
      <c r="F8" s="35">
        <v>44729</v>
      </c>
      <c r="G8" s="35">
        <v>44730</v>
      </c>
      <c r="H8" s="35">
        <v>44731</v>
      </c>
    </row>
    <row r="9" spans="2:9" s="10" customFormat="1" ht="56.1" customHeight="1">
      <c r="B9" s="23"/>
      <c r="C9" s="23"/>
      <c r="D9" s="23"/>
      <c r="E9" s="23"/>
      <c r="F9" s="23"/>
      <c r="G9" s="23"/>
      <c r="H9" s="23"/>
    </row>
    <row r="10" spans="2:9" s="4" customFormat="1" ht="24" customHeight="1">
      <c r="B10" s="34">
        <f t="array" ref="B10:H10">Dni_i_tygodnie+DATE(Rok_kalendarzowy,6,1)-WEEKDAY(DATE(Rok_kalendarzowy,6,1),(Początek_tygodnia="Poniedziałek")+1)+22</f>
        <v>44732</v>
      </c>
      <c r="C10" s="34">
        <v>44733</v>
      </c>
      <c r="D10" s="34">
        <v>44734</v>
      </c>
      <c r="E10" s="34">
        <v>44735</v>
      </c>
      <c r="F10" s="34">
        <v>44736</v>
      </c>
      <c r="G10" s="34">
        <v>44737</v>
      </c>
      <c r="H10" s="34">
        <v>44738</v>
      </c>
    </row>
    <row r="11" spans="2:9" s="10" customFormat="1" ht="56.1" customHeight="1">
      <c r="B11" s="22"/>
      <c r="C11" s="22"/>
      <c r="D11" s="22"/>
      <c r="E11" s="22"/>
      <c r="F11" s="22"/>
      <c r="G11" s="22"/>
      <c r="H11" s="22"/>
    </row>
    <row r="12" spans="2:9" s="4" customFormat="1" ht="24" customHeight="1">
      <c r="B12" s="35">
        <f t="array" ref="B12:H12">Dni_i_tygodnie+DATE(Rok_kalendarzowy,6,1)-WEEKDAY(DATE(Rok_kalendarzowy,6,1),(Początek_tygodnia="Poniedziałek")+1)+29</f>
        <v>44739</v>
      </c>
      <c r="C12" s="35">
        <v>44740</v>
      </c>
      <c r="D12" s="35">
        <v>44741</v>
      </c>
      <c r="E12" s="35">
        <v>44742</v>
      </c>
      <c r="F12" s="35">
        <v>44743</v>
      </c>
      <c r="G12" s="35">
        <v>44744</v>
      </c>
      <c r="H12" s="35">
        <v>44745</v>
      </c>
    </row>
    <row r="13" spans="2:9" s="10" customFormat="1" ht="56.1" customHeight="1">
      <c r="B13" s="23"/>
      <c r="C13" s="23"/>
      <c r="D13" s="23"/>
      <c r="E13" s="23"/>
      <c r="F13" s="23"/>
      <c r="G13" s="23"/>
      <c r="H13" s="23"/>
    </row>
    <row r="14" spans="2:9" s="4" customFormat="1" ht="24" customHeight="1">
      <c r="B14" s="34">
        <f t="array" ref="B14:C14">Dni_i_tygodnie+DATE(Rok_kalendarzowy,6,1)-WEEKDAY(DATE(Rok_kalendarzowy,6,1),(Początek_tygodnia="Poniedziałek")+1)+36</f>
        <v>44746</v>
      </c>
      <c r="C14" s="34">
        <v>44747</v>
      </c>
      <c r="D14" s="58"/>
      <c r="E14" s="58"/>
      <c r="F14" s="58"/>
      <c r="G14" s="58"/>
      <c r="H14" s="59"/>
    </row>
    <row r="15" spans="2:9" s="10" customFormat="1" ht="56.1" customHeight="1">
      <c r="B15" s="22"/>
      <c r="C15" s="22"/>
      <c r="D15" s="51" t="s">
        <v>6</v>
      </c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5">
    <dataValidation allowBlank="1" showInputMessage="1" showErrorMessage="1" prompt="Czerwiec — kalendarz miesięczny" sqref="A1" xr:uid="{00000000-0002-0000-05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500-000002000000}"/>
    <dataValidation allowBlank="1" showInputMessage="1" prompt="W poniższej komórce wprowadź notatki dotyczące miesięcy" sqref="D14:H15" xr:uid="{00000000-0002-0000-0500-000004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5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7" t="str">
        <f>"Lipiec "&amp;Rok_kalendarzowy</f>
        <v>Lipiec 2022</v>
      </c>
      <c r="C2" s="57"/>
      <c r="D2" s="57"/>
      <c r="E2" s="2"/>
      <c r="F2" s="2"/>
      <c r="G2" s="2"/>
      <c r="H2" s="3"/>
    </row>
    <row r="3" spans="2:9" s="8" customFormat="1" ht="24" customHeight="1">
      <c r="B3" s="19" t="str">
        <f>Początek_tygodnia</f>
        <v>poniedziałek</v>
      </c>
      <c r="C3" s="20" t="str">
        <f t="shared" ref="C3:H3" si="0">TEXT(C4,"dddd")</f>
        <v>wtorek</v>
      </c>
      <c r="D3" s="20" t="str">
        <f t="shared" si="0"/>
        <v>środa</v>
      </c>
      <c r="E3" s="20" t="str">
        <f t="shared" si="0"/>
        <v>czwartek</v>
      </c>
      <c r="F3" s="20" t="str">
        <f t="shared" si="0"/>
        <v>piątek</v>
      </c>
      <c r="G3" s="20" t="str">
        <f t="shared" si="0"/>
        <v>sobota</v>
      </c>
      <c r="H3" s="21" t="str">
        <f t="shared" si="0"/>
        <v>niedziela</v>
      </c>
    </row>
    <row r="4" spans="2:9" s="4" customFormat="1" ht="24" customHeight="1">
      <c r="B4" s="33">
        <f t="array" ref="B4:H4">Dni_i_tygodnie+DATE(Rok_kalendarzowy,7,1)-WEEKDAY(DATE(Rok_kalendarzowy,7,1),(Początek_tygodnia="Poniedziałek")+1)+1</f>
        <v>44739</v>
      </c>
      <c r="C4" s="33">
        <v>44740</v>
      </c>
      <c r="D4" s="33">
        <v>44741</v>
      </c>
      <c r="E4" s="33">
        <v>44742</v>
      </c>
      <c r="F4" s="33">
        <v>44743</v>
      </c>
      <c r="G4" s="33">
        <v>44744</v>
      </c>
      <c r="H4" s="33">
        <v>44745</v>
      </c>
    </row>
    <row r="5" spans="2:9" s="10" customFormat="1" ht="56.1" customHeight="1">
      <c r="B5" s="23"/>
      <c r="C5" s="23"/>
      <c r="D5" s="23"/>
      <c r="E5" s="23"/>
      <c r="F5" s="23"/>
      <c r="G5" s="23"/>
      <c r="H5" s="23"/>
    </row>
    <row r="6" spans="2:9" s="4" customFormat="1" ht="24" customHeight="1">
      <c r="B6" s="34">
        <f t="array" ref="B6:H6">Dni_i_tygodnie+DATE(Rok_kalendarzowy,7,1)-WEEKDAY(DATE(Rok_kalendarzowy,7,1),(Początek_tygodnia="Poniedziałek")+1)+8</f>
        <v>44746</v>
      </c>
      <c r="C6" s="34">
        <v>44747</v>
      </c>
      <c r="D6" s="34">
        <v>44748</v>
      </c>
      <c r="E6" s="34">
        <v>44749</v>
      </c>
      <c r="F6" s="34">
        <v>44750</v>
      </c>
      <c r="G6" s="34">
        <v>44751</v>
      </c>
      <c r="H6" s="34">
        <v>44752</v>
      </c>
    </row>
    <row r="7" spans="2:9" s="10" customFormat="1" ht="56.1" customHeight="1">
      <c r="B7" s="22"/>
      <c r="C7" s="22"/>
      <c r="D7" s="22"/>
      <c r="E7" s="22"/>
      <c r="F7" s="22"/>
      <c r="G7" s="22"/>
      <c r="H7" s="22"/>
    </row>
    <row r="8" spans="2:9" s="4" customFormat="1" ht="24" customHeight="1">
      <c r="B8" s="35">
        <f t="array" ref="B8:H8">Dni_i_tygodnie+DATE(Rok_kalendarzowy,7,1)-WEEKDAY(DATE(Rok_kalendarzowy,7,1),(Początek_tygodnia="Poniedziałek")+1)+15</f>
        <v>44753</v>
      </c>
      <c r="C8" s="35">
        <v>44754</v>
      </c>
      <c r="D8" s="35">
        <v>44755</v>
      </c>
      <c r="E8" s="35">
        <v>44756</v>
      </c>
      <c r="F8" s="35">
        <v>44757</v>
      </c>
      <c r="G8" s="35">
        <v>44758</v>
      </c>
      <c r="H8" s="35">
        <v>44759</v>
      </c>
    </row>
    <row r="9" spans="2:9" s="10" customFormat="1" ht="56.1" customHeight="1">
      <c r="B9" s="23"/>
      <c r="C9" s="23"/>
      <c r="D9" s="23"/>
      <c r="E9" s="23"/>
      <c r="F9" s="23"/>
      <c r="G9" s="23"/>
      <c r="H9" s="23"/>
    </row>
    <row r="10" spans="2:9" s="4" customFormat="1" ht="24" customHeight="1">
      <c r="B10" s="34">
        <f t="array" ref="B10:H10">Dni_i_tygodnie+DATE(Rok_kalendarzowy,7,1)-WEEKDAY(DATE(Rok_kalendarzowy,7,1),(Początek_tygodnia="Poniedziałek")+1)+22</f>
        <v>44760</v>
      </c>
      <c r="C10" s="34">
        <v>44761</v>
      </c>
      <c r="D10" s="34">
        <v>44762</v>
      </c>
      <c r="E10" s="34">
        <v>44763</v>
      </c>
      <c r="F10" s="34">
        <v>44764</v>
      </c>
      <c r="G10" s="34">
        <v>44765</v>
      </c>
      <c r="H10" s="34">
        <v>44766</v>
      </c>
    </row>
    <row r="11" spans="2:9" s="10" customFormat="1" ht="56.1" customHeight="1">
      <c r="B11" s="22"/>
      <c r="C11" s="22"/>
      <c r="D11" s="22"/>
      <c r="E11" s="22"/>
      <c r="F11" s="22"/>
      <c r="G11" s="22"/>
      <c r="H11" s="22"/>
    </row>
    <row r="12" spans="2:9" s="4" customFormat="1" ht="24" customHeight="1">
      <c r="B12" s="35">
        <f t="array" ref="B12:H12">Dni_i_tygodnie+DATE(Rok_kalendarzowy,7,1)-WEEKDAY(DATE(Rok_kalendarzowy,7,1),(Początek_tygodnia="Poniedziałek")+1)+29</f>
        <v>44767</v>
      </c>
      <c r="C12" s="35">
        <v>44768</v>
      </c>
      <c r="D12" s="35">
        <v>44769</v>
      </c>
      <c r="E12" s="35">
        <v>44770</v>
      </c>
      <c r="F12" s="35">
        <v>44771</v>
      </c>
      <c r="G12" s="35">
        <v>44772</v>
      </c>
      <c r="H12" s="35">
        <v>44773</v>
      </c>
    </row>
    <row r="13" spans="2:9" s="10" customFormat="1" ht="56.1" customHeight="1">
      <c r="B13" s="23"/>
      <c r="C13" s="23"/>
      <c r="D13" s="23"/>
      <c r="E13" s="23"/>
      <c r="F13" s="23"/>
      <c r="G13" s="23"/>
      <c r="H13" s="23"/>
    </row>
    <row r="14" spans="2:9" s="4" customFormat="1" ht="24" customHeight="1">
      <c r="B14" s="34">
        <f t="array" ref="B14:C14">Dni_i_tygodnie+DATE(Rok_kalendarzowy,7,1)-WEEKDAY(DATE(Rok_kalendarzowy,7,1),(Początek_tygodnia="Poniedziałek")+1)+36</f>
        <v>44774</v>
      </c>
      <c r="C14" s="34">
        <v>44775</v>
      </c>
      <c r="D14" s="58" t="s">
        <v>0</v>
      </c>
      <c r="E14" s="58"/>
      <c r="F14" s="58"/>
      <c r="G14" s="58"/>
      <c r="H14" s="59"/>
    </row>
    <row r="15" spans="2:9" s="10" customFormat="1" ht="56.1" customHeight="1">
      <c r="B15" s="22"/>
      <c r="C15" s="22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600-000000000000}"/>
    <dataValidation allowBlank="1" showInputMessage="1" showErrorMessage="1" prompt="Lipiec — kalendarz miesięczny" sqref="A1" xr:uid="{00000000-0002-0000-06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6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6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600-000004000000}"/>
    <dataValidation allowBlank="1" showInputMessage="1" prompt="W tej komórce wprowadź notatki dotyczące miesięcy" sqref="D15:H15" xr:uid="{00000000-0002-0000-0600-000005000000}"/>
    <dataValidation allowBlank="1" showInputMessage="1" prompt="W poniższej komórce wprowadź notatki dotyczące miesięcy" sqref="D14:H14" xr:uid="{00000000-0002-0000-06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7" t="str">
        <f>"Sierpień "&amp;Rok_kalendarzowy</f>
        <v>Sierpień 2022</v>
      </c>
      <c r="C2" s="57"/>
      <c r="D2" s="57"/>
      <c r="E2" s="2"/>
      <c r="F2" s="2"/>
      <c r="G2" s="2"/>
      <c r="H2" s="3"/>
    </row>
    <row r="3" spans="2:9" s="8" customFormat="1" ht="24" customHeight="1">
      <c r="B3" s="19" t="str">
        <f>Początek_tygodnia</f>
        <v>poniedziałek</v>
      </c>
      <c r="C3" s="20" t="str">
        <f t="shared" ref="C3:H3" si="0">TEXT(C4,"dddd")</f>
        <v>wtorek</v>
      </c>
      <c r="D3" s="20" t="str">
        <f t="shared" si="0"/>
        <v>środa</v>
      </c>
      <c r="E3" s="20" t="str">
        <f t="shared" si="0"/>
        <v>czwartek</v>
      </c>
      <c r="F3" s="20" t="str">
        <f t="shared" si="0"/>
        <v>piątek</v>
      </c>
      <c r="G3" s="20" t="str">
        <f t="shared" si="0"/>
        <v>sobota</v>
      </c>
      <c r="H3" s="21" t="str">
        <f t="shared" si="0"/>
        <v>niedziela</v>
      </c>
    </row>
    <row r="4" spans="2:9" s="4" customFormat="1" ht="24" customHeight="1">
      <c r="B4" s="33">
        <f t="array" ref="B4:H4">Dni_i_tygodnie+DATE(Rok_kalendarzowy,8,1)-WEEKDAY(DATE(Rok_kalendarzowy,8,1),(Początek_tygodnia="Poniedziałek")+1)+1</f>
        <v>44774</v>
      </c>
      <c r="C4" s="33">
        <v>44775</v>
      </c>
      <c r="D4" s="33">
        <v>44776</v>
      </c>
      <c r="E4" s="33">
        <v>44777</v>
      </c>
      <c r="F4" s="33">
        <v>44778</v>
      </c>
      <c r="G4" s="33">
        <v>44779</v>
      </c>
      <c r="H4" s="33">
        <v>44780</v>
      </c>
    </row>
    <row r="5" spans="2:9" s="10" customFormat="1" ht="56.1" customHeight="1">
      <c r="B5" s="23"/>
      <c r="C5" s="23"/>
      <c r="D5" s="23"/>
      <c r="E5" s="23"/>
      <c r="F5" s="23"/>
      <c r="G5" s="23"/>
      <c r="H5" s="23"/>
    </row>
    <row r="6" spans="2:9" s="4" customFormat="1" ht="24" customHeight="1">
      <c r="B6" s="34">
        <f t="array" ref="B6:H6">Dni_i_tygodnie+DATE(Rok_kalendarzowy,8,1)-WEEKDAY(DATE(Rok_kalendarzowy,8,1),(Początek_tygodnia="Poniedziałek")+1)+8</f>
        <v>44781</v>
      </c>
      <c r="C6" s="34">
        <v>44782</v>
      </c>
      <c r="D6" s="34">
        <v>44783</v>
      </c>
      <c r="E6" s="34">
        <v>44784</v>
      </c>
      <c r="F6" s="34">
        <v>44785</v>
      </c>
      <c r="G6" s="34">
        <v>44786</v>
      </c>
      <c r="H6" s="34">
        <v>44787</v>
      </c>
    </row>
    <row r="7" spans="2:9" s="10" customFormat="1" ht="56.1" customHeight="1">
      <c r="B7" s="22"/>
      <c r="C7" s="22"/>
      <c r="D7" s="22"/>
      <c r="E7" s="22"/>
      <c r="F7" s="22"/>
      <c r="G7" s="22"/>
      <c r="H7" s="22"/>
    </row>
    <row r="8" spans="2:9" s="4" customFormat="1" ht="24" customHeight="1">
      <c r="B8" s="35">
        <f t="array" ref="B8:H8">Dni_i_tygodnie+DATE(Rok_kalendarzowy,8,1)-WEEKDAY(DATE(Rok_kalendarzowy,8,1),(Początek_tygodnia="Poniedziałek")+1)+15</f>
        <v>44788</v>
      </c>
      <c r="C8" s="35">
        <v>44789</v>
      </c>
      <c r="D8" s="35">
        <v>44790</v>
      </c>
      <c r="E8" s="35">
        <v>44791</v>
      </c>
      <c r="F8" s="35">
        <v>44792</v>
      </c>
      <c r="G8" s="35">
        <v>44793</v>
      </c>
      <c r="H8" s="35">
        <v>44794</v>
      </c>
    </row>
    <row r="9" spans="2:9" s="10" customFormat="1" ht="56.1" customHeight="1">
      <c r="B9" s="23"/>
      <c r="C9" s="23"/>
      <c r="D9" s="23"/>
      <c r="E9" s="23"/>
      <c r="F9" s="23"/>
      <c r="G9" s="23"/>
      <c r="H9" s="23"/>
    </row>
    <row r="10" spans="2:9" s="4" customFormat="1" ht="24" customHeight="1">
      <c r="B10" s="34">
        <f t="array" ref="B10:H10">Dni_i_tygodnie+DATE(Rok_kalendarzowy,8,1)-WEEKDAY(DATE(Rok_kalendarzowy,8,1),(Początek_tygodnia="Poniedziałek")+1)+22</f>
        <v>44795</v>
      </c>
      <c r="C10" s="34">
        <v>44796</v>
      </c>
      <c r="D10" s="34">
        <v>44797</v>
      </c>
      <c r="E10" s="34">
        <v>44798</v>
      </c>
      <c r="F10" s="34">
        <v>44799</v>
      </c>
      <c r="G10" s="34">
        <v>44800</v>
      </c>
      <c r="H10" s="34">
        <v>44801</v>
      </c>
    </row>
    <row r="11" spans="2:9" s="10" customFormat="1" ht="56.1" customHeight="1">
      <c r="B11" s="22"/>
      <c r="C11" s="22"/>
      <c r="D11" s="22"/>
      <c r="E11" s="22"/>
      <c r="F11" s="22"/>
      <c r="G11" s="22"/>
      <c r="H11" s="22"/>
    </row>
    <row r="12" spans="2:9" s="4" customFormat="1" ht="24" customHeight="1">
      <c r="B12" s="35">
        <f t="array" ref="B12:H12">Dni_i_tygodnie+DATE(Rok_kalendarzowy,8,1)-WEEKDAY(DATE(Rok_kalendarzowy,8,1),(Początek_tygodnia="Poniedziałek")+1)+29</f>
        <v>44802</v>
      </c>
      <c r="C12" s="35">
        <v>44803</v>
      </c>
      <c r="D12" s="35">
        <v>44804</v>
      </c>
      <c r="E12" s="35">
        <v>44805</v>
      </c>
      <c r="F12" s="35">
        <v>44806</v>
      </c>
      <c r="G12" s="35">
        <v>44807</v>
      </c>
      <c r="H12" s="35">
        <v>44808</v>
      </c>
    </row>
    <row r="13" spans="2:9" s="10" customFormat="1" ht="56.1" customHeight="1">
      <c r="B13" s="23"/>
      <c r="C13" s="23"/>
      <c r="D13" s="23"/>
      <c r="E13" s="23"/>
      <c r="F13" s="23"/>
      <c r="G13" s="23"/>
      <c r="H13" s="23"/>
    </row>
    <row r="14" spans="2:9" s="4" customFormat="1" ht="24" customHeight="1">
      <c r="B14" s="34">
        <f t="array" ref="B14:C14">Dni_i_tygodnie+DATE(Rok_kalendarzowy,8,1)-WEEKDAY(DATE(Rok_kalendarzowy,8,1),(Początek_tygodnia="Poniedziałek")+1)+36</f>
        <v>44809</v>
      </c>
      <c r="C14" s="34">
        <v>44810</v>
      </c>
      <c r="D14" s="58" t="s">
        <v>0</v>
      </c>
      <c r="E14" s="58"/>
      <c r="F14" s="58"/>
      <c r="G14" s="58"/>
      <c r="H14" s="59"/>
    </row>
    <row r="15" spans="2:9" s="10" customFormat="1" ht="56.1" customHeight="1">
      <c r="B15" s="22"/>
      <c r="C15" s="22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7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700-000001000000}"/>
    <dataValidation allowBlank="1" showInputMessage="1" showErrorMessage="1" prompt="Sierpień — kalendarz miesięczny" sqref="A1" xr:uid="{00000000-0002-0000-07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700-000003000000}"/>
    <dataValidation allowBlank="1" showInputMessage="1" prompt="W poniższej komórce wprowadź notatki dotyczące miesięcy" sqref="D14:H14" xr:uid="{00000000-0002-0000-0700-000004000000}"/>
    <dataValidation allowBlank="1" showInputMessage="1" prompt="W tej komórce wprowadź notatki dotyczące miesięcy" sqref="D15:H15" xr:uid="{00000000-0002-0000-07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7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2" t="str">
        <f>"Wrzesień "&amp;Rok_kalendarzowy</f>
        <v>Wrzesień 2022</v>
      </c>
      <c r="C2" s="62"/>
      <c r="D2" s="62"/>
      <c r="E2" s="2"/>
      <c r="F2" s="2"/>
      <c r="G2" s="2"/>
      <c r="H2" s="3"/>
    </row>
    <row r="3" spans="2:9" s="8" customFormat="1" ht="24" customHeight="1">
      <c r="B3" s="14" t="str">
        <f>Początek_tygodnia</f>
        <v>poniedziałek</v>
      </c>
      <c r="C3" s="15" t="str">
        <f t="shared" ref="C3:H3" si="0">TEXT(C4,"dddd")</f>
        <v>wtorek</v>
      </c>
      <c r="D3" s="15" t="str">
        <f t="shared" si="0"/>
        <v>środa</v>
      </c>
      <c r="E3" s="15" t="str">
        <f t="shared" si="0"/>
        <v>czwartek</v>
      </c>
      <c r="F3" s="15" t="str">
        <f t="shared" si="0"/>
        <v>piątek</v>
      </c>
      <c r="G3" s="15" t="str">
        <f t="shared" si="0"/>
        <v>sobota</v>
      </c>
      <c r="H3" s="16" t="str">
        <f t="shared" si="0"/>
        <v>niedziela</v>
      </c>
    </row>
    <row r="4" spans="2:9" s="4" customFormat="1" ht="24" customHeight="1">
      <c r="B4" s="30">
        <f t="array" ref="B4:H4">Dni_i_tygodnie+DATE(Rok_kalendarzowy,9,1)-WEEKDAY(DATE(Rok_kalendarzowy,9,1),(Początek_tygodnia="Poniedziałek")+1)+1</f>
        <v>44802</v>
      </c>
      <c r="C4" s="30">
        <v>44803</v>
      </c>
      <c r="D4" s="30">
        <v>44804</v>
      </c>
      <c r="E4" s="30">
        <v>44805</v>
      </c>
      <c r="F4" s="30">
        <v>44806</v>
      </c>
      <c r="G4" s="30">
        <v>44807</v>
      </c>
      <c r="H4" s="30">
        <v>44808</v>
      </c>
    </row>
    <row r="5" spans="2:9" s="10" customFormat="1" ht="56.1" customHeight="1">
      <c r="B5" s="25"/>
      <c r="C5" s="25"/>
      <c r="D5" s="25"/>
      <c r="E5" s="25"/>
      <c r="F5" s="25"/>
      <c r="G5" s="25"/>
      <c r="H5" s="25"/>
    </row>
    <row r="6" spans="2:9" s="4" customFormat="1" ht="24" customHeight="1">
      <c r="B6" s="31">
        <f t="array" ref="B6:H6">Dni_i_tygodnie+DATE(Rok_kalendarzowy,9,1)-WEEKDAY(DATE(Rok_kalendarzowy,9,1),(Początek_tygodnia="Poniedziałek")+1)+8</f>
        <v>44809</v>
      </c>
      <c r="C6" s="31">
        <v>44810</v>
      </c>
      <c r="D6" s="31">
        <v>44811</v>
      </c>
      <c r="E6" s="31">
        <v>44812</v>
      </c>
      <c r="F6" s="31">
        <v>44813</v>
      </c>
      <c r="G6" s="31">
        <v>44814</v>
      </c>
      <c r="H6" s="31">
        <v>44815</v>
      </c>
    </row>
    <row r="7" spans="2:9" s="10" customFormat="1" ht="56.1" customHeight="1">
      <c r="B7" s="24"/>
      <c r="C7" s="24"/>
      <c r="D7" s="24"/>
      <c r="E7" s="24"/>
      <c r="F7" s="24"/>
      <c r="G7" s="24"/>
      <c r="H7" s="24"/>
    </row>
    <row r="8" spans="2:9" s="4" customFormat="1" ht="24" customHeight="1">
      <c r="B8" s="32">
        <f t="array" ref="B8:H8">Dni_i_tygodnie+DATE(Rok_kalendarzowy,9,1)-WEEKDAY(DATE(Rok_kalendarzowy,9,1),(Początek_tygodnia="Poniedziałek")+1)+15</f>
        <v>44816</v>
      </c>
      <c r="C8" s="32">
        <v>44817</v>
      </c>
      <c r="D8" s="32">
        <v>44818</v>
      </c>
      <c r="E8" s="32">
        <v>44819</v>
      </c>
      <c r="F8" s="32">
        <v>44820</v>
      </c>
      <c r="G8" s="32">
        <v>44821</v>
      </c>
      <c r="H8" s="32">
        <v>44822</v>
      </c>
    </row>
    <row r="9" spans="2:9" s="10" customFormat="1" ht="56.1" customHeight="1">
      <c r="B9" s="25"/>
      <c r="C9" s="25"/>
      <c r="D9" s="25"/>
      <c r="E9" s="25"/>
      <c r="F9" s="25"/>
      <c r="G9" s="25"/>
      <c r="H9" s="25"/>
    </row>
    <row r="10" spans="2:9" s="4" customFormat="1" ht="24" customHeight="1">
      <c r="B10" s="31">
        <f t="array" ref="B10:H10">Dni_i_tygodnie+DATE(Rok_kalendarzowy,9,1)-WEEKDAY(DATE(Rok_kalendarzowy,9,1),(Początek_tygodnia="Poniedziałek")+1)+22</f>
        <v>44823</v>
      </c>
      <c r="C10" s="31">
        <v>44824</v>
      </c>
      <c r="D10" s="31">
        <v>44825</v>
      </c>
      <c r="E10" s="31">
        <v>44826</v>
      </c>
      <c r="F10" s="31">
        <v>44827</v>
      </c>
      <c r="G10" s="31">
        <v>44828</v>
      </c>
      <c r="H10" s="31">
        <v>44829</v>
      </c>
    </row>
    <row r="11" spans="2:9" s="10" customFormat="1" ht="56.1" customHeight="1">
      <c r="B11" s="24"/>
      <c r="C11" s="24"/>
      <c r="D11" s="24"/>
      <c r="E11" s="24"/>
      <c r="F11" s="24"/>
      <c r="G11" s="24"/>
      <c r="H11" s="24"/>
    </row>
    <row r="12" spans="2:9" s="4" customFormat="1" ht="24" customHeight="1">
      <c r="B12" s="32">
        <f t="array" ref="B12:H12">Dni_i_tygodnie+DATE(Rok_kalendarzowy,9,1)-WEEKDAY(DATE(Rok_kalendarzowy,9,1),(Początek_tygodnia="Poniedziałek")+1)+29</f>
        <v>44830</v>
      </c>
      <c r="C12" s="32">
        <v>44831</v>
      </c>
      <c r="D12" s="32">
        <v>44832</v>
      </c>
      <c r="E12" s="32">
        <v>44833</v>
      </c>
      <c r="F12" s="32">
        <v>44834</v>
      </c>
      <c r="G12" s="32">
        <v>44835</v>
      </c>
      <c r="H12" s="32">
        <v>44836</v>
      </c>
    </row>
    <row r="13" spans="2:9" s="10" customFormat="1" ht="56.1" customHeight="1">
      <c r="B13" s="25"/>
      <c r="C13" s="25"/>
      <c r="D13" s="25"/>
      <c r="E13" s="25"/>
      <c r="F13" s="25"/>
      <c r="G13" s="25"/>
      <c r="H13" s="25"/>
    </row>
    <row r="14" spans="2:9" s="4" customFormat="1" ht="24" customHeight="1">
      <c r="B14" s="31">
        <f t="array" ref="B14:C14">Dni_i_tygodnie+DATE(Rok_kalendarzowy,9,1)-WEEKDAY(DATE(Rok_kalendarzowy,9,1),(Początek_tygodnia="Poniedziałek")+1)+36</f>
        <v>44837</v>
      </c>
      <c r="C14" s="31">
        <v>44838</v>
      </c>
      <c r="D14" s="63" t="s">
        <v>0</v>
      </c>
      <c r="E14" s="63"/>
      <c r="F14" s="63"/>
      <c r="G14" s="63"/>
      <c r="H14" s="64"/>
    </row>
    <row r="15" spans="2:9" s="10" customFormat="1" ht="56.1" customHeight="1">
      <c r="B15" s="24"/>
      <c r="C15" s="24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8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800-000001000000}"/>
    <dataValidation allowBlank="1" showInputMessage="1" showErrorMessage="1" prompt="Wrzesień — kalendarz miesięczny" sqref="A1" xr:uid="{00000000-0002-0000-08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8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800-000004000000}"/>
    <dataValidation allowBlank="1" showInputMessage="1" prompt="W tej komórce wprowadź notatki dotyczące miesięcy" sqref="D15:H15" xr:uid="{00000000-0002-0000-0800-000005000000}"/>
    <dataValidation allowBlank="1" showInputMessage="1" prompt="W poniższej komórce wprowadź notatki dotyczące miesięcy" sqref="D14:H14" xr:uid="{00000000-0002-0000-08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12</vt:i4>
      </vt:variant>
      <vt:variant>
        <vt:lpstr>Nazwane zakresy</vt:lpstr>
      </vt:variant>
      <vt:variant>
        <vt:i4>39</vt:i4>
      </vt:variant>
    </vt:vector>
  </HeadingPairs>
  <TitlesOfParts>
    <vt:vector size="51" baseType="lpstr">
      <vt:lpstr>Styczeń</vt:lpstr>
      <vt:lpstr>Luty</vt:lpstr>
      <vt:lpstr>March</vt:lpstr>
      <vt:lpstr>April</vt:lpstr>
      <vt:lpstr>May</vt:lpstr>
      <vt:lpstr>June</vt:lpstr>
      <vt:lpstr>Lipiec</vt:lpstr>
      <vt:lpstr>Sierpień</vt:lpstr>
      <vt:lpstr>Wrzesień</vt:lpstr>
      <vt:lpstr>Październik</vt:lpstr>
      <vt:lpstr>Listopad</vt:lpstr>
      <vt:lpstr>Grudzień</vt:lpstr>
      <vt:lpstr>Obszar_tytułów_kolumn1..H12.1</vt:lpstr>
      <vt:lpstr>Obszar_tytułów_kolumn1..H12.10</vt:lpstr>
      <vt:lpstr>Obszar_tytułów_kolumn1..H12.11</vt:lpstr>
      <vt:lpstr>Obszar_tytułów_kolumn1..H12.12</vt:lpstr>
      <vt:lpstr>Obszar_tytułów_kolumn1..H12.2</vt:lpstr>
      <vt:lpstr>Obszar_tytułów_kolumn1..H12.3</vt:lpstr>
      <vt:lpstr>Obszar_tytułów_kolumn1..H12.4</vt:lpstr>
      <vt:lpstr>Obszar_tytułów_kolumn1..H12.5</vt:lpstr>
      <vt:lpstr>Obszar_tytułów_kolumn1..H12.6</vt:lpstr>
      <vt:lpstr>Obszar_tytułów_kolumn1..H12.7</vt:lpstr>
      <vt:lpstr>Obszar_tytułów_kolumn1..H12.8</vt:lpstr>
      <vt:lpstr>Obszar_tytułów_kolumn1..H12.9</vt:lpstr>
      <vt:lpstr>Obszar_tytułów_kolumn2..C14.1</vt:lpstr>
      <vt:lpstr>Obszar_tytułów_kolumn2..C14.10</vt:lpstr>
      <vt:lpstr>Obszar_tytułów_kolumn2..C14.11</vt:lpstr>
      <vt:lpstr>Obszar_tytułów_kolumn2..C14.12</vt:lpstr>
      <vt:lpstr>Obszar_tytułów_kolumn2..C14.2</vt:lpstr>
      <vt:lpstr>Obszar_tytułów_kolumn2..C14.3</vt:lpstr>
      <vt:lpstr>Obszar_tytułów_kolumn2..C14.4</vt:lpstr>
      <vt:lpstr>Obszar_tytułów_kolumn2..C14.5</vt:lpstr>
      <vt:lpstr>Obszar_tytułów_kolumn2..C14.6</vt:lpstr>
      <vt:lpstr>Obszar_tytułów_kolumn2..C14.7</vt:lpstr>
      <vt:lpstr>Obszar_tytułów_kolumn2..C14.8</vt:lpstr>
      <vt:lpstr>Obszar_tytułów_kolumn2..C14.9</vt:lpstr>
      <vt:lpstr>April!Obszar_wydruku</vt:lpstr>
      <vt:lpstr>Grudzień!Obszar_wydruku</vt:lpstr>
      <vt:lpstr>June!Obszar_wydruku</vt:lpstr>
      <vt:lpstr>Lipiec!Obszar_wydruku</vt:lpstr>
      <vt:lpstr>Listopad!Obszar_wydruku</vt:lpstr>
      <vt:lpstr>Luty!Obszar_wydruku</vt:lpstr>
      <vt:lpstr>March!Obszar_wydruku</vt:lpstr>
      <vt:lpstr>May!Obszar_wydruku</vt:lpstr>
      <vt:lpstr>Październik!Obszar_wydruku</vt:lpstr>
      <vt:lpstr>Sierpień!Obszar_wydruku</vt:lpstr>
      <vt:lpstr>Styczeń!Obszar_wydruku</vt:lpstr>
      <vt:lpstr>Wrzesień!Obszar_wydruku</vt:lpstr>
      <vt:lpstr>Początek_tygodnia</vt:lpstr>
      <vt:lpstr>Rok_kalendarzowy</vt:lpstr>
      <vt:lpstr>Wiersz_Tytuł_Region1..K3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2022-02-24T11:23:10Z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